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225" windowWidth="15120" windowHeight="7890"/>
  </bookViews>
  <sheets>
    <sheet name="Прил. 11" sheetId="1" r:id="rId1"/>
    <sheet name="Прил. 12 " sheetId="5" r:id="rId2"/>
    <sheet name="Прил. 13" sheetId="3" r:id="rId3"/>
    <sheet name="Прил. 15" sheetId="4" r:id="rId4"/>
  </sheets>
  <externalReferences>
    <externalReference r:id="rId5"/>
  </externalReferences>
  <definedNames>
    <definedName name="_GoBack" localSheetId="3">'Прил. 15'!$B$40</definedName>
  </definedNames>
  <calcPr calcId="124519"/>
</workbook>
</file>

<file path=xl/calcChain.xml><?xml version="1.0" encoding="utf-8"?>
<calcChain xmlns="http://schemas.openxmlformats.org/spreadsheetml/2006/main">
  <c r="G11" i="5"/>
  <c r="F10" i="3"/>
  <c r="H14" i="5"/>
  <c r="I14"/>
  <c r="J14"/>
  <c r="K14"/>
  <c r="L14"/>
  <c r="M14"/>
  <c r="G14"/>
  <c r="I11"/>
  <c r="F10"/>
  <c r="F12"/>
  <c r="F11"/>
  <c r="D19" i="3"/>
  <c r="D25" i="5"/>
  <c r="D22"/>
  <c r="G12" l="1"/>
  <c r="G10" s="1"/>
  <c r="H12" l="1"/>
  <c r="H10" s="1"/>
  <c r="I12" l="1"/>
  <c r="I10" s="1"/>
  <c r="J12"/>
  <c r="J10" s="1"/>
  <c r="K12"/>
  <c r="K10" s="1"/>
  <c r="L12"/>
  <c r="L10" s="1"/>
  <c r="M12"/>
  <c r="M10" s="1"/>
  <c r="H11" i="3" l="1"/>
  <c r="F22" l="1"/>
  <c r="E22"/>
  <c r="D25"/>
  <c r="D24"/>
  <c r="D23"/>
  <c r="D22"/>
  <c r="G11" l="1"/>
  <c r="F11"/>
  <c r="E11"/>
  <c r="D11"/>
  <c r="H19"/>
  <c r="G19"/>
  <c r="F19"/>
  <c r="E19"/>
  <c r="H22"/>
  <c r="G22"/>
  <c r="F9" l="1"/>
  <c r="H10"/>
  <c r="H9" s="1"/>
  <c r="G10"/>
  <c r="G9" s="1"/>
  <c r="E10"/>
  <c r="E9" s="1"/>
  <c r="D10"/>
  <c r="D9" s="1"/>
  <c r="M28" i="5"/>
  <c r="L28"/>
  <c r="J28"/>
  <c r="K28" s="1"/>
  <c r="F28"/>
  <c r="G28" s="1"/>
  <c r="K26"/>
  <c r="K25" s="1"/>
  <c r="M25"/>
  <c r="L25"/>
  <c r="J25"/>
  <c r="I25"/>
  <c r="H25"/>
  <c r="G25"/>
  <c r="F25"/>
  <c r="M22"/>
  <c r="L22"/>
  <c r="L11" s="1"/>
  <c r="K22"/>
  <c r="J22"/>
  <c r="I22"/>
  <c r="H22"/>
  <c r="H11" s="1"/>
  <c r="G22"/>
  <c r="F22"/>
  <c r="D11"/>
  <c r="D10" s="1"/>
  <c r="K21"/>
  <c r="M11"/>
  <c r="J11" l="1"/>
  <c r="K11"/>
</calcChain>
</file>

<file path=xl/sharedStrings.xml><?xml version="1.0" encoding="utf-8"?>
<sst xmlns="http://schemas.openxmlformats.org/spreadsheetml/2006/main" count="424" uniqueCount="176">
  <si>
    <t>№ п/п</t>
  </si>
  <si>
    <t>Наименование долгосрочной краевой целевой программы, основного мероприятия</t>
  </si>
  <si>
    <t>Ответственный исполнитель, соисполнитель, участник</t>
  </si>
  <si>
    <t xml:space="preserve">Непосредственные результаты
</t>
  </si>
  <si>
    <t>Проблемы, возникшие в ходе реализации мероприятий</t>
  </si>
  <si>
    <t xml:space="preserve">Фактический срок
</t>
  </si>
  <si>
    <t>Обеспечение условий эффективного функционирования СОНКО</t>
  </si>
  <si>
    <t>Оказание государственной финансовой и информационно-консультационной поддержки деятельности СОНКО</t>
  </si>
  <si>
    <t>Повышение уровня профессиональной подготовки и социальной компетентности специалистов органов государственной власти и сотрудников СОНКО</t>
  </si>
  <si>
    <t>Мониторинг результатов деятельности СОНКО и прогноз их дальнейшего развития</t>
  </si>
  <si>
    <t>Развитие благотворительного и волонтерского движения социальной направленности</t>
  </si>
  <si>
    <t>Повышение роли и участия населения в осуществлении местного самоуправления</t>
  </si>
  <si>
    <t>Поддержка инициатив общественных объединений и иных объединений граждан по решению вопросов местного значения</t>
  </si>
  <si>
    <t>Проведение социологических исследований по вопросам социально-политической ситуации в крае, социального самочувствия жителей края и их отношения к деятельности органов исполнительной власти края и местного самоуправления</t>
  </si>
  <si>
    <t>Обеспечение эффективной работы телерадиовещания и перевод на цифровые технологии</t>
  </si>
  <si>
    <t>Модернизация инфраструктуры телерадиовещания</t>
  </si>
  <si>
    <t>Рациональное использование объектов государственного краевого телерадиовещательного комплекса Хабаровского края</t>
  </si>
  <si>
    <t>Организация и осуществление информирования граждан о деятельности органов государственной власти, а также об общественно-политических, социально-культурных событиях в регионе с помощью СМИ</t>
  </si>
  <si>
    <t xml:space="preserve">Государственная поддержка на конкурсной основе юридических лиц, индивидуальных предпринимателей и физических лиц в сфере производства и публикации информационно-публицистических материалов целевого назначения </t>
  </si>
  <si>
    <t>Публикация в официальных источниках опубликования законов края и иных нормативных правовых актов</t>
  </si>
  <si>
    <t>Изготовление и размещение социальной наружной рекламы, направленной на патриотическое воспитание граждан, создание благоприятного имиджа региона и его инвестиционной привлекательности, популяризацию массовых видов спорта, пропаганду здорового образа жизни, мотивацию граждан на активное участие в трудовой и общественной деятельности</t>
  </si>
  <si>
    <t>управление общественных связей главного управления информационной политики и общественных связей Губернатора и Правительства края</t>
  </si>
  <si>
    <t>главное управление территориального развития Губернатора и Правительства края</t>
  </si>
  <si>
    <t>управление печати и телерадиовещания Правительства края</t>
  </si>
  <si>
    <t>1.</t>
  </si>
  <si>
    <t>1.1.</t>
  </si>
  <si>
    <t>1.2.</t>
  </si>
  <si>
    <t>1.3.</t>
  </si>
  <si>
    <t>2.</t>
  </si>
  <si>
    <t>3.</t>
  </si>
  <si>
    <t>3.1.</t>
  </si>
  <si>
    <t>4.</t>
  </si>
  <si>
    <t>5.</t>
  </si>
  <si>
    <t>5.1.</t>
  </si>
  <si>
    <t>5.2.</t>
  </si>
  <si>
    <t>6.</t>
  </si>
  <si>
    <t>6.1.</t>
  </si>
  <si>
    <t>6.2.</t>
  </si>
  <si>
    <t>7.</t>
  </si>
  <si>
    <t>с начала года</t>
  </si>
  <si>
    <t>достигнутые за отчётный квартал</t>
  </si>
  <si>
    <t>окончания реализации</t>
  </si>
  <si>
    <t>начала реализации</t>
  </si>
  <si>
    <t>-</t>
  </si>
  <si>
    <t xml:space="preserve">ПРИЛОЖЕНИЕ № 11
к Порядку разработки, реализации и оценки
эффективности государственных целевых программ Хабаровского края
</t>
  </si>
  <si>
    <t>СВЕДЕНИЯ</t>
  </si>
  <si>
    <t xml:space="preserve">Плановый срок               
</t>
  </si>
  <si>
    <t>Разработан НПА регулирующих повышение уровня профессиональной подготовки и социальной компетентности специалистов органов государственной власти и сотрудников СОНКО</t>
  </si>
  <si>
    <t>Принято распоряжение Правительства края о перспективах модернизации краевой радиовещательной сети в Хабаровском крае №67-рп от 19.02.13</t>
  </si>
  <si>
    <t>Ответственный исполнитель</t>
  </si>
  <si>
    <t>Расходы (тыс. рублей)</t>
  </si>
  <si>
    <t xml:space="preserve">Всего        </t>
  </si>
  <si>
    <t>с начала 2013 года</t>
  </si>
  <si>
    <t xml:space="preserve">ПРИЛОЖЕНИЕ № 12
к Порядку разработки, реализации и оценки
эффективности государственных целевых
программ Хабаровского края
</t>
  </si>
  <si>
    <t>ОТЧЕТ</t>
  </si>
  <si>
    <t>Наименование государственной целевой программы, основного мероприятия</t>
  </si>
  <si>
    <t xml:space="preserve">Источники
финансирования
</t>
  </si>
  <si>
    <t xml:space="preserve">Прогнозная (справочная) оценка
расходов
(тыс. рублей)
</t>
  </si>
  <si>
    <t>за отчетный квартал</t>
  </si>
  <si>
    <t>всего</t>
  </si>
  <si>
    <t>краевой бюджет</t>
  </si>
  <si>
    <t>Наименование показателя (индикатора)</t>
  </si>
  <si>
    <t>Единица измерения</t>
  </si>
  <si>
    <t xml:space="preserve">Значение показателя (индикатора)
</t>
  </si>
  <si>
    <t xml:space="preserve">                                              на I квартал
</t>
  </si>
  <si>
    <t>в том числе</t>
  </si>
  <si>
    <t xml:space="preserve">                                              на II квартал
</t>
  </si>
  <si>
    <t xml:space="preserve">                                              на III квартал
</t>
  </si>
  <si>
    <t xml:space="preserve">фактически выполнено
</t>
  </si>
  <si>
    <t>за отчётный квартал</t>
  </si>
  <si>
    <t>I.</t>
  </si>
  <si>
    <t>человек</t>
  </si>
  <si>
    <t>II.</t>
  </si>
  <si>
    <t>III.</t>
  </si>
  <si>
    <t>единиц</t>
  </si>
  <si>
    <t>IV.</t>
  </si>
  <si>
    <t>процентов</t>
  </si>
  <si>
    <t>V.</t>
  </si>
  <si>
    <t>VI.</t>
  </si>
  <si>
    <t xml:space="preserve"> тыс. экземпляров</t>
  </si>
  <si>
    <t>организаций</t>
  </si>
  <si>
    <r>
      <t>Количество средств, привлеченных СОНКО на реализацию проектов (за исключением субсидий из краевого бюджета)</t>
    </r>
    <r>
      <rPr>
        <vertAlign val="superscript"/>
        <sz val="12"/>
        <color theme="1"/>
        <rFont val="Times New Roman"/>
        <family val="1"/>
        <charset val="204"/>
      </rPr>
      <t>7</t>
    </r>
  </si>
  <si>
    <t>тыс. рублей</t>
  </si>
  <si>
    <r>
      <t>Количество работников СОНКО, повысивших уровень профессиональной квалификации</t>
    </r>
    <r>
      <rPr>
        <vertAlign val="superscript"/>
        <sz val="12"/>
        <color theme="1"/>
        <rFont val="Times New Roman"/>
        <family val="1"/>
        <charset val="204"/>
      </rPr>
      <t>7</t>
    </r>
  </si>
  <si>
    <t>1.4.</t>
  </si>
  <si>
    <r>
      <t>Количество государственных служащих, прошедших подготовку по вопросам содействия деятельности СОНКО</t>
    </r>
    <r>
      <rPr>
        <vertAlign val="superscript"/>
        <sz val="12"/>
        <color theme="1"/>
        <rFont val="Times New Roman"/>
        <family val="1"/>
        <charset val="204"/>
      </rPr>
      <t>8</t>
    </r>
  </si>
  <si>
    <t>1.5.</t>
  </si>
  <si>
    <t>публикаций</t>
  </si>
  <si>
    <t>2.1.</t>
  </si>
  <si>
    <t>2.2.</t>
  </si>
  <si>
    <t>3.2.</t>
  </si>
  <si>
    <t>4.1.</t>
  </si>
  <si>
    <t>Обеспечение функционирования и устойчивого развития печатных СМИ и Интернет-изданий</t>
  </si>
  <si>
    <t>экземпляров</t>
  </si>
  <si>
    <t>Содействие повышению профессионализма специалистов медиаиндустрии</t>
  </si>
  <si>
    <t>7.1.</t>
  </si>
  <si>
    <t>7.2.</t>
  </si>
  <si>
    <t>8.</t>
  </si>
  <si>
    <t>Организация и осуществление информирования граждан о деятельности органов государственной власти Хабаровского края, а также об общественно-политических, социально-культурных событиях в регионе с помощью СМИ</t>
  </si>
  <si>
    <t>8.1.</t>
  </si>
  <si>
    <t>8.2.</t>
  </si>
  <si>
    <t>9.</t>
  </si>
  <si>
    <t>9.1.</t>
  </si>
  <si>
    <t>штук</t>
  </si>
  <si>
    <t>Прирост количества граждан, охваченных социально значимыми проектами</t>
  </si>
  <si>
    <t>Прирост количества работников и добровольцев СОНКО, принимающих участие в социально значимых проектах</t>
  </si>
  <si>
    <t>Количество решений органов местного самоуправления муниципальных образований края, принятых по инициативе групп граждан</t>
  </si>
  <si>
    <r>
      <t xml:space="preserve">Доля населения края, охваченного </t>
    </r>
    <r>
      <rPr>
        <sz val="12"/>
        <color rgb="FF000000"/>
        <rFont val="Times New Roman"/>
        <family val="1"/>
        <charset val="204"/>
      </rPr>
      <t>региональным телерадиовещанием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</si>
  <si>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>Процент охвата населения периодическими изданиями</t>
  </si>
  <si>
    <t>Годовой тираж периодических изданий в регионе</t>
  </si>
  <si>
    <t>Количество СОНКО, получивших государственную поддержку</t>
  </si>
  <si>
    <t>Количество публикаций о деятельности СОНКО в СМИ</t>
  </si>
  <si>
    <t>Количество мероприятий, акций, проектов, реализуемых СОНКО</t>
  </si>
  <si>
    <t>Количество волонтеров, участвующих в реализации социально значимых проектов</t>
  </si>
  <si>
    <t>Количество обращений с инициативами жителей (и/или организаций) в органы местного самоуправления муниципального образования края</t>
  </si>
  <si>
    <t>Количество исследований по вопросам социально-политической ситуации в крае, социального самочувствия жителей края и их отношения к деятельности органов исполнительной власти края и местного самоуправления</t>
  </si>
  <si>
    <t>Охват населения вещанием краевого телеканала</t>
  </si>
  <si>
    <t>Охват населения вещанием краевого радиоканала</t>
  </si>
  <si>
    <t>Количество проведенных мероприятий, способствующих повышению профессионализма журналистов и кадровой обеспеченности СМИ</t>
  </si>
  <si>
    <t>Распространение информационных материалов в виде социальной наружной рекламы (баннеры, перетяжки и другое)</t>
  </si>
  <si>
    <t>Количество юридических лиц, индивидуальных предпринимателей и физических лиц, получивших субсидии для возмещения затрат по производству и публикации информационно-публицистических материалов целевого назначения</t>
  </si>
  <si>
    <t>Количество публикаций на социальнозначимые темы</t>
  </si>
  <si>
    <t>Количество работников медиаиндустрии, повысивших квалификацию</t>
  </si>
  <si>
    <t>Доля печатных СМИ, имеющих собственные сайты</t>
  </si>
  <si>
    <t>Общий разовый тираж муниципальных печатных СМИ</t>
  </si>
  <si>
    <t>13 240,00</t>
  </si>
  <si>
    <t>Объем субсидий из краевого бюджета юридическим лицам, индивидуальным предпринимателям, физическим лицам для возмещения затрат по производству и публикации информационно-публицистических материалов целевого назначения</t>
  </si>
  <si>
    <t>8.3.</t>
  </si>
  <si>
    <t>Количество инициативных групп, выступивших с предложениями по вопросам местного самоуправления</t>
  </si>
  <si>
    <t xml:space="preserve">Наименование долгосрочной краевой целевой программы, основного мероприятия </t>
  </si>
  <si>
    <t xml:space="preserve">ПРИЛОЖЕНИЕ № 13
к Порядку разработки, реализации и оценки эффективности государственных целевых программ Хабаровского края
</t>
  </si>
  <si>
    <t xml:space="preserve">ПРИЛОЖЕНИЕ № 15
к Порядку разработки, реализации и оценки эффективности государственных целевых программ Хабаровского края
</t>
  </si>
  <si>
    <t>Предусмотрено на отчётный год</t>
  </si>
  <si>
    <t>лимит бюджетных обязательств (тыс. руб.)</t>
  </si>
  <si>
    <t>профинансировано (тыс. руб.)</t>
  </si>
  <si>
    <t xml:space="preserve">кассовые расходы (освоено тыс. руб.) </t>
  </si>
  <si>
    <t>объем принятых обязательств по государственным контрактам (тыс. руб.)</t>
  </si>
  <si>
    <t>объем выполненных работ в соответствии с утвержденными актами выполненных работ (тыс. руб.)</t>
  </si>
  <si>
    <t>Профинансировано (тыс. руб.)</t>
  </si>
  <si>
    <t>Кассовые расходы (освоено тыс. руб.)</t>
  </si>
  <si>
    <t>Опубликованы законы и иные НПА Хабаровского края в  газетах "Тихоокеанская звезда", "Приамурские ведомости", издание сборника "Собрание законодательства Хабаровского края"</t>
  </si>
  <si>
    <t>Заключены гос. контракты на опубликование законов и иных НПА Хабаровского края в  2013 г. с ООО "РГ "Тихоокеанская звезда", КГУП "Хабаровская краевая типография", ООО "РГ "Приамурские ведомости". Опубликованы законы и иные НПА Хабаровского края в  газетах "Тихоокеанская звезда", "Приамурские ведомости", издание сборника "Собрание законодательства Хабаровского края"</t>
  </si>
  <si>
    <t xml:space="preserve">Принято Постановление Правительства Хабаровского края от 19.02.2013 N 15-пр
"О субсидиях из краевого бюджета юридическим лицам, индивидуальным предпринимателям, физическим лицам для возмещения затрат по производству и публикации информационно-публицистических материалов целевого назначения в 2013 году". 12.03.13 проведён конкурс на получение субсидий, заключены договоры с 27 получателями субсидий. 25.06.2013 г. проведён конкурс на выделение субсидий из краевого бюджета юридическим лицам, индивидуальным предпринимателям, физическим лицам для возмещения затрат по производству и публикации информационно-публицистических материалов целевого назначения.
</t>
  </si>
  <si>
    <t>Осуществление бесперебойного распространения теле- радиосигнала и текущее техническое обслуживание краевой телерадиовещательной сети.</t>
  </si>
  <si>
    <t>Разработано и 
утверждено "Положение о предоставлении субсидий из краевого бюджета некоммерческим организациям Хабаровского края в целях реализации программ (проектов), направленных на повышение роли и участия населения в осуществлении местного самоуправления, в 2013 году" (от 30.04.2013 N 104-пр). Принято распоряжение Правительства Хабаровского края от 21.08.2013 N 605-рп
"О предоставлении субсидий из краевого бюджета социально ориентированным некоммерческим организациям Хабаровского края на реализацию программ (проектов)" и заключены договоры с получателями субсиди.</t>
  </si>
  <si>
    <t xml:space="preserve">о значениях показателей (индикаторов) государственной целевой программы Хабаровского края "Содействие развитию институтов и инициатив гражданского общества в Хабаровском крае" за 4 квартал 2013 года
</t>
  </si>
  <si>
    <t xml:space="preserve"> степени выполнения государственной целевой программы Хабаровского края "Содействие развитию институтов и инициатив гражданского общества в Хабаровском крае" за 4 квартал 2013 года
</t>
  </si>
  <si>
    <t>на IV квартал</t>
  </si>
  <si>
    <t>об использовании бюджетных ассигнований краевого бюджета на реализацию государственной целевой программы Хабаровского края "Содействие развитию институтов и инициатив гражданского общества в Хабаровском крае" за 4 квартал 2013 года</t>
  </si>
  <si>
    <t>за 4 квартал 2013 года</t>
  </si>
  <si>
    <t>расходах федерального бюджета, краевого бюджета, бюджетов муниципальных образований края и внебюджетных средств на реализацию целей государственной целевой программы Хабаровского края "Содействие развитию институтов и инициатив гражданского общества в Хабаровском крае" за 4 квартал 2013 года</t>
  </si>
  <si>
    <t>Разработано и 
утверждено "Положение о  предоставлении субсидий из краевого бюджета некоммерческим организациям Хабаровского края в целях реализации программ (проектов), направленных на повышение роли и участия населения в осуществлении местного самоуправления, в 2013 году" (постановление Правительства края от 28.09.2013 № 295-пр). Утвержден состав  конкурсной комиссии по отбору программ (проектов) некоммерческих организаций для предоставления субсидий из краевого бюджета (распоряжение Правительства края от 22.10.2013 № 795-рп). Проведен конкурс среди некоммерческих организаций, по результатам которого определен победитель - ХКБОО "Зеленый дом", с которым заключен договор. Разработано и утверждено распоряжение Правительства края от 09.12.2013 № 907-рп "О предоставлении субсидии из краевого бюджета Хабаровской краевой благотворительной общественной организации "Зеленый дом" в целях реализации программы (проекта), направленного на повышение роли и участия населения в осуществлении местного самоуправления"</t>
  </si>
  <si>
    <t>Утвержден состав  конкурсной комиссии по отбору программ (проектов) некоммерческих организаций для предоставления субсидий из краевого бюджета (распоряжение Правительства края от 22.10.2013 № 795-рп). Проведен конкурс среди некоммерческих организаций, по результатам которого определен победитель - ХКБОО "Зеленый дом", с которым заключен договор. Разработано и утверждено распоряжение Правительства края от 09.12.2013 № 907-рп "О предоставлении субсидии из краевого бюджета Хабаровской краевой благотворительной общественной организации "Зеленый дом" в целях реализации программы (проекта), направленного на повышение роли и участия населения в осуществлении местного самоуправления". В рамках реализации проекта победителем (ХКБОО "Зеленый дом") 25-26 декабря 2013 г. проведен краевой Форум «Гражданские инициативы и местное самоуправление»</t>
  </si>
  <si>
    <t>объем финансирования утверждённый программой</t>
  </si>
  <si>
    <t>1 800,20</t>
  </si>
  <si>
    <t>103 875,59</t>
  </si>
  <si>
    <t>3 116,27</t>
  </si>
  <si>
    <t>100 759,32</t>
  </si>
  <si>
    <t xml:space="preserve">    </t>
  </si>
  <si>
    <t>Принято распоряжение Правительства Хабаровского края от 22.11.2013 г. № 863-рп "О предоставлении субсидий из краевого бюджета социально ориентированным некоммерческим организациям Хабаровского края на реализацию программ (проектов)" и заключены 36 договоров с получателями субсидий</t>
  </si>
  <si>
    <t>Договор № 2/18 от 27.12.2013 г. "О предоставлении субсидий из краевого бюджета автономной некоммерческой организациии "Белорусское землячество" не оплачен в связи с неточными платежными реквизитами. Субсидия в сумме 500 тыс. рублей возвращена в федеральный бюджет</t>
  </si>
  <si>
    <t>Заключены и выполнены гос.контракты (№ 286/275.ЗК.У.13 от 27.08.2013 г. и №  418/416.ЗК.У.13 от 20.11.2013 г. ) по организации и проведению обучающих семинаров по теме "Развитие и поддержка СО НКО Хабаровского края". Исполнитель заказа по обоим контрактам Хабаровская краевая благотворительная организация "Зеленый дом"</t>
  </si>
  <si>
    <t>Заключен и выполнен гос.контракт (№ 44/463.ЗК.У.13 от 02.12.2013 г. ) по  проведению мониторинга результатов деятельности СО НКО в Хабаровском крае и прогноз их дальнейшего развития. Исполнитель заказа: ФГБОУВПО "Российская Академия народного хозяйства и государственной службы при Президенте РФ"</t>
  </si>
  <si>
    <t>Организовано проведение социологических исследований по темам: "Социальное самочувствие и общественно-политические ориентации населения Хабаровского края", "Социальное самочувствие населения и оценка деятельности органов исполнительной власти края в период режима чрезвычайной ситуации на территории Хабаровского края", "Социологическое исследование в рамка мониторинга наркоситуации в Хабаровском крае".</t>
  </si>
  <si>
    <t>Проведено социологическое исследование в муниципальном районе им. Лазо в период с 22.02.13 по 28.02.12. В период с 15.04.2013 г. по 12.05.2013 г. проведено социологическое исследования "Социальное самочувствие и общественно-политические ориентации в муниципальных образованиях: городской округ Комсомольск-на-Амуре; Амурский район; Ванинский район; Верхнебуреинский район; Комсомольский район; район им. Лазо; Солнечный район; Ульчский район". Организовано проведение социологических исследований по темам: "Социальное самочувствие и общественно-политические ориентации населения Хабаровского края", "Социальное самочувствие населения и оценка деятельности органов исполнительной власти края в период режима чрезвычайной ситуации на территории Хабаровского края", "Социологическое исследование в рамка мониторинга наркоситуации в Хабаровском крае".</t>
  </si>
  <si>
    <t>Проведён конкурс и заключены гос. контракты на изготовление рекламной продукции и размещение элементов наружной рекламы посвящённых празднованию 68-й годовщины Победы в Великой Отечественной войне 1941-1945 годов (баннеры - 46 шт., плакаты - 2000 экз., открытки  13000 шт., конверты 13000 шт.). Проведёны конкурсы и заключены гос. контракты на изготовление  рекламной продукции и размещение элементов наружной рекламы посвящённых празднованию Дня России и 75-й годовщины со дня образования Хабаровского края (баннеры - 55 шт. плакаты А2 – 2500 шт.,  А3 – 2000 шт.). Организована прямая трансляция праздничного шествия посвященного празднику Весны и Труда через электронные светодиодные экраны. Увеличено количество рекламных поверхностей под социальную наружную рекламу на 15 шт.</t>
  </si>
  <si>
    <t>Увеличено количество рекламных поверхностей под социальную наружную рекламу на 15 шт.</t>
  </si>
  <si>
    <t xml:space="preserve">Обоснование                                                                                      отклонений                                                                                        значений                                                                                       показателя                                                                                      (индикатора)                                                                                        на конец                                                                                       отчетного                                                                                       года (при                                                                                       наличии)
</t>
  </si>
  <si>
    <t>Увеличение количества мероприятий, акций, проектов, реализуемых СОНКО связано с привлечением дополнительных средств из внебюджетных источников.</t>
  </si>
  <si>
    <t>Увеличение количества волонтеров, участвующих в реализации социально значимых проектов связано с привлечением дополнительных средств из внебюджетных источников.</t>
  </si>
  <si>
    <t>Увеличение количества публикаций на социальнозначимые темы связи с выделением из краевого бюджета дополнительных ассигнований.</t>
  </si>
  <si>
    <t>Увеличение количества информационных материалов в виде социальной наружной рекламы связано с выделением из краевого бюджета дополнительных ассигнований.</t>
  </si>
  <si>
    <t>Увеличение количества исследований связано с организацией проведения социологических исследований по темам: "Социальное самочувствие и общественно-политические ориентации населения Хабаровского края", "Социальное самочувствие населения и оценка деятельности органов исполнительной власти края в период режима чрезвычайной ситуации на территории Хабаровского края", "Социологическое исследование в рамка мониторинга наркоситуации в Хабаровском крае".</t>
  </si>
  <si>
    <t xml:space="preserve">В соответствии с Положением о предоставлении субсидий из краевого бюджета социально ориентированным некоммерческим организациям Хабаровского края в 2013 году
 (от 30.04.2013 N 104-пр) обязательным условием предоставления субсидий является привлечение средств из внебюджетных источников в размере не менее 25 процентов общей суммы расходов на реализацию программы (проекта).
</t>
  </si>
  <si>
    <t>Увеличение количества граждан, охваченных социально значимыми проектами связано с привлечением дополнительных средств из внебюджетных источников.</t>
  </si>
  <si>
    <t>Проведение обучающих семинаров по теме "Развитие и поддержка СО НКО Хабаровского края" организовано с свободным доступом для неограниченного круга заинтересованных лиц.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</si>
</sst>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/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1" xfId="0" applyFont="1" applyBorder="1" applyAlignment="1">
      <alignment horizontal="left" vertical="top" wrapText="1"/>
    </xf>
    <xf numFmtId="14" fontId="13" fillId="0" borderId="1" xfId="0" applyNumberFormat="1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0" xfId="0" applyFill="1"/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3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10" fillId="0" borderId="4" xfId="0" applyFont="1" applyBorder="1" applyAlignment="1"/>
    <xf numFmtId="0" fontId="10" fillId="0" borderId="5" xfId="0" applyFont="1" applyBorder="1" applyAlignment="1"/>
    <xf numFmtId="0" fontId="7" fillId="0" borderId="3" xfId="0" applyFont="1" applyBorder="1" applyAlignment="1">
      <alignment vertical="top"/>
    </xf>
    <xf numFmtId="0" fontId="0" fillId="0" borderId="0" xfId="0" applyAlignment="1">
      <alignment horizontal="right" vertical="top" wrapText="1"/>
    </xf>
    <xf numFmtId="0" fontId="0" fillId="0" borderId="0" xfId="0" applyAlignment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%20&#1082;&#1074;.%202013%20&#1075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1"/>
      <sheetName val="Прил. 12"/>
      <sheetName val="Прил. 13"/>
      <sheetName val="Прил. 15"/>
    </sheetNames>
    <sheetDataSet>
      <sheetData sheetId="0"/>
      <sheetData sheetId="1">
        <row r="25">
          <cell r="D25">
            <v>225308.66</v>
          </cell>
        </row>
        <row r="26">
          <cell r="D26">
            <v>212376.21</v>
          </cell>
        </row>
        <row r="27">
          <cell r="D27">
            <v>12932.45</v>
          </cell>
        </row>
        <row r="28">
          <cell r="D28">
            <v>23853.58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="59" zoomScaleNormal="59" workbookViewId="0">
      <pane ySplit="7" topLeftCell="A8" activePane="bottomLeft" state="frozen"/>
      <selection pane="bottomLeft" activeCell="B15" sqref="B15:C15"/>
    </sheetView>
  </sheetViews>
  <sheetFormatPr defaultRowHeight="15"/>
  <cols>
    <col min="1" max="1" width="4.140625" customWidth="1"/>
    <col min="2" max="2" width="17.5703125" customWidth="1"/>
    <col min="3" max="3" width="16.7109375" customWidth="1"/>
    <col min="4" max="5" width="11.5703125" customWidth="1"/>
    <col min="6" max="6" width="11.7109375" customWidth="1"/>
    <col min="7" max="7" width="10.140625" bestFit="1" customWidth="1"/>
    <col min="8" max="8" width="38.42578125" customWidth="1"/>
    <col min="9" max="9" width="32.28515625" customWidth="1"/>
    <col min="10" max="10" width="20.85546875" customWidth="1"/>
  </cols>
  <sheetData>
    <row r="1" spans="1:10" ht="75" customHeight="1">
      <c r="A1" s="1"/>
      <c r="B1" s="1"/>
      <c r="C1" s="1"/>
      <c r="D1" s="1"/>
      <c r="E1" s="1"/>
      <c r="F1" s="1"/>
      <c r="G1" s="1"/>
      <c r="H1" s="78" t="s">
        <v>44</v>
      </c>
      <c r="I1" s="79"/>
      <c r="J1" s="79"/>
    </row>
    <row r="2" spans="1:10" ht="15.75" customHeight="1">
      <c r="A2" s="1"/>
      <c r="B2" s="1"/>
      <c r="C2" s="1"/>
      <c r="D2" s="1"/>
      <c r="E2" s="1"/>
      <c r="F2" s="1"/>
      <c r="G2" s="1"/>
      <c r="H2" s="4"/>
      <c r="I2" s="5"/>
      <c r="J2" s="5"/>
    </row>
    <row r="3" spans="1:10" ht="15.75" customHeight="1">
      <c r="A3" s="82" t="s">
        <v>45</v>
      </c>
      <c r="B3" s="82"/>
      <c r="C3" s="82"/>
      <c r="D3" s="82"/>
      <c r="E3" s="82"/>
      <c r="F3" s="82"/>
      <c r="G3" s="82"/>
      <c r="H3" s="82"/>
      <c r="I3" s="82"/>
      <c r="J3" s="82"/>
    </row>
    <row r="4" spans="1:10" ht="39" customHeight="1">
      <c r="A4" s="80" t="s">
        <v>146</v>
      </c>
      <c r="B4" s="81"/>
      <c r="C4" s="81"/>
      <c r="D4" s="81"/>
      <c r="E4" s="81"/>
      <c r="F4" s="81"/>
      <c r="G4" s="81"/>
      <c r="H4" s="81"/>
      <c r="I4" s="81"/>
      <c r="J4" s="81"/>
    </row>
    <row r="6" spans="1:10" ht="36" customHeight="1">
      <c r="A6" s="83" t="s">
        <v>0</v>
      </c>
      <c r="B6" s="83" t="s">
        <v>1</v>
      </c>
      <c r="C6" s="83" t="s">
        <v>2</v>
      </c>
      <c r="D6" s="83" t="s">
        <v>46</v>
      </c>
      <c r="E6" s="83"/>
      <c r="F6" s="83" t="s">
        <v>5</v>
      </c>
      <c r="G6" s="83"/>
      <c r="H6" s="83" t="s">
        <v>3</v>
      </c>
      <c r="I6" s="83"/>
      <c r="J6" s="83" t="s">
        <v>4</v>
      </c>
    </row>
    <row r="7" spans="1:10" ht="72.75" customHeight="1">
      <c r="A7" s="83"/>
      <c r="B7" s="83"/>
      <c r="C7" s="83"/>
      <c r="D7" s="19" t="s">
        <v>42</v>
      </c>
      <c r="E7" s="19" t="s">
        <v>41</v>
      </c>
      <c r="F7" s="19" t="s">
        <v>42</v>
      </c>
      <c r="G7" s="19" t="s">
        <v>41</v>
      </c>
      <c r="H7" s="19" t="s">
        <v>39</v>
      </c>
      <c r="I7" s="19" t="s">
        <v>40</v>
      </c>
      <c r="J7" s="83"/>
    </row>
    <row r="8" spans="1:10">
      <c r="A8" s="9">
        <v>1</v>
      </c>
      <c r="B8" s="25">
        <v>2</v>
      </c>
      <c r="C8" s="25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>
      <c r="A9" s="14" t="s">
        <v>24</v>
      </c>
      <c r="B9" s="84" t="s">
        <v>6</v>
      </c>
      <c r="C9" s="85"/>
      <c r="D9" s="85"/>
      <c r="E9" s="85"/>
      <c r="F9" s="85"/>
      <c r="G9" s="85"/>
      <c r="H9" s="85"/>
      <c r="I9" s="85"/>
      <c r="J9" s="86"/>
    </row>
    <row r="10" spans="1:10" ht="216.75">
      <c r="A10" s="14" t="s">
        <v>25</v>
      </c>
      <c r="B10" s="15" t="s">
        <v>7</v>
      </c>
      <c r="C10" s="26" t="s">
        <v>21</v>
      </c>
      <c r="D10" s="27">
        <v>41275</v>
      </c>
      <c r="E10" s="27">
        <v>44196</v>
      </c>
      <c r="F10" s="27">
        <v>41275</v>
      </c>
      <c r="G10" s="27" t="s">
        <v>43</v>
      </c>
      <c r="H10" s="26" t="s">
        <v>144</v>
      </c>
      <c r="I10" s="26" t="s">
        <v>159</v>
      </c>
      <c r="J10" s="26" t="s">
        <v>160</v>
      </c>
    </row>
    <row r="11" spans="1:10" ht="144.75" customHeight="1">
      <c r="A11" s="14" t="s">
        <v>26</v>
      </c>
      <c r="B11" s="15" t="s">
        <v>8</v>
      </c>
      <c r="C11" s="26" t="s">
        <v>21</v>
      </c>
      <c r="D11" s="27">
        <v>41275</v>
      </c>
      <c r="E11" s="27">
        <v>44196</v>
      </c>
      <c r="F11" s="27">
        <v>41275</v>
      </c>
      <c r="G11" s="27" t="s">
        <v>43</v>
      </c>
      <c r="H11" s="26" t="s">
        <v>47</v>
      </c>
      <c r="I11" s="26" t="s">
        <v>161</v>
      </c>
      <c r="J11" s="68" t="s">
        <v>43</v>
      </c>
    </row>
    <row r="12" spans="1:10" ht="150" customHeight="1">
      <c r="A12" s="14" t="s">
        <v>27</v>
      </c>
      <c r="B12" s="15" t="s">
        <v>9</v>
      </c>
      <c r="C12" s="26" t="s">
        <v>21</v>
      </c>
      <c r="D12" s="27">
        <v>41275</v>
      </c>
      <c r="E12" s="27">
        <v>44196</v>
      </c>
      <c r="F12" s="27">
        <v>41275</v>
      </c>
      <c r="G12" s="27" t="s">
        <v>43</v>
      </c>
      <c r="H12" s="26" t="s">
        <v>162</v>
      </c>
      <c r="I12" s="26" t="s">
        <v>162</v>
      </c>
      <c r="J12" s="67" t="s">
        <v>43</v>
      </c>
    </row>
    <row r="13" spans="1:10" ht="234.75" customHeight="1">
      <c r="A13" s="14" t="s">
        <v>28</v>
      </c>
      <c r="B13" s="15" t="s">
        <v>10</v>
      </c>
      <c r="C13" s="26" t="s">
        <v>21</v>
      </c>
      <c r="D13" s="27">
        <v>41275</v>
      </c>
      <c r="E13" s="27">
        <v>44196</v>
      </c>
      <c r="F13" s="27">
        <v>41275</v>
      </c>
      <c r="G13" s="27" t="s">
        <v>43</v>
      </c>
      <c r="H13" s="26" t="s">
        <v>144</v>
      </c>
      <c r="I13" s="76" t="s">
        <v>43</v>
      </c>
      <c r="J13" s="67" t="s">
        <v>43</v>
      </c>
    </row>
    <row r="14" spans="1:10">
      <c r="A14" s="14" t="s">
        <v>29</v>
      </c>
      <c r="B14" s="84" t="s">
        <v>11</v>
      </c>
      <c r="C14" s="85"/>
      <c r="D14" s="85"/>
      <c r="E14" s="85"/>
      <c r="F14" s="85"/>
      <c r="G14" s="85"/>
      <c r="H14" s="85"/>
      <c r="I14" s="85"/>
      <c r="J14" s="86"/>
    </row>
    <row r="15" spans="1:10" s="45" customFormat="1" ht="382.5" customHeight="1">
      <c r="A15" s="56" t="s">
        <v>30</v>
      </c>
      <c r="B15" s="48" t="s">
        <v>12</v>
      </c>
      <c r="C15" s="53" t="s">
        <v>22</v>
      </c>
      <c r="D15" s="54">
        <v>41275</v>
      </c>
      <c r="E15" s="54">
        <v>44196</v>
      </c>
      <c r="F15" s="54">
        <v>41275</v>
      </c>
      <c r="G15" s="54" t="s">
        <v>43</v>
      </c>
      <c r="H15" s="53" t="s">
        <v>151</v>
      </c>
      <c r="I15" s="53" t="s">
        <v>152</v>
      </c>
      <c r="J15" s="50" t="s">
        <v>43</v>
      </c>
    </row>
    <row r="16" spans="1:10" s="45" customFormat="1" ht="304.5" customHeight="1">
      <c r="A16" s="47" t="s">
        <v>31</v>
      </c>
      <c r="B16" s="48" t="s">
        <v>13</v>
      </c>
      <c r="C16" s="53" t="s">
        <v>23</v>
      </c>
      <c r="D16" s="54">
        <v>41275</v>
      </c>
      <c r="E16" s="54">
        <v>44196</v>
      </c>
      <c r="F16" s="54">
        <v>41275</v>
      </c>
      <c r="G16" s="54" t="s">
        <v>43</v>
      </c>
      <c r="H16" s="53" t="s">
        <v>164</v>
      </c>
      <c r="I16" s="53" t="s">
        <v>163</v>
      </c>
      <c r="J16" s="50" t="s">
        <v>43</v>
      </c>
    </row>
    <row r="17" spans="1:10">
      <c r="A17" s="14" t="s">
        <v>32</v>
      </c>
      <c r="B17" s="87" t="s">
        <v>14</v>
      </c>
      <c r="C17" s="85"/>
      <c r="D17" s="85"/>
      <c r="E17" s="85"/>
      <c r="F17" s="85"/>
      <c r="G17" s="85"/>
      <c r="H17" s="85"/>
      <c r="I17" s="85"/>
      <c r="J17" s="86"/>
    </row>
    <row r="18" spans="1:10" ht="88.5" customHeight="1">
      <c r="A18" s="14" t="s">
        <v>33</v>
      </c>
      <c r="B18" s="15" t="s">
        <v>15</v>
      </c>
      <c r="C18" s="26" t="s">
        <v>23</v>
      </c>
      <c r="D18" s="27">
        <v>41275</v>
      </c>
      <c r="E18" s="27">
        <v>44196</v>
      </c>
      <c r="F18" s="27">
        <v>41275</v>
      </c>
      <c r="G18" s="27" t="s">
        <v>43</v>
      </c>
      <c r="H18" s="26" t="s">
        <v>48</v>
      </c>
      <c r="I18" s="28" t="s">
        <v>43</v>
      </c>
      <c r="J18" s="29" t="s">
        <v>43</v>
      </c>
    </row>
    <row r="19" spans="1:10" ht="102.75" customHeight="1">
      <c r="A19" s="14" t="s">
        <v>34</v>
      </c>
      <c r="B19" s="15" t="s">
        <v>16</v>
      </c>
      <c r="C19" s="26" t="s">
        <v>23</v>
      </c>
      <c r="D19" s="27">
        <v>41275</v>
      </c>
      <c r="E19" s="27">
        <v>44196</v>
      </c>
      <c r="F19" s="27">
        <v>41275</v>
      </c>
      <c r="G19" s="27" t="s">
        <v>43</v>
      </c>
      <c r="H19" s="26" t="s">
        <v>143</v>
      </c>
      <c r="I19" s="26" t="s">
        <v>143</v>
      </c>
      <c r="J19" s="29" t="s">
        <v>43</v>
      </c>
    </row>
    <row r="20" spans="1:10" ht="30.75" customHeight="1">
      <c r="A20" s="14" t="s">
        <v>35</v>
      </c>
      <c r="B20" s="84" t="s">
        <v>17</v>
      </c>
      <c r="C20" s="85"/>
      <c r="D20" s="85"/>
      <c r="E20" s="85"/>
      <c r="F20" s="85"/>
      <c r="G20" s="85"/>
      <c r="H20" s="85"/>
      <c r="I20" s="85"/>
      <c r="J20" s="86"/>
    </row>
    <row r="21" spans="1:10" ht="247.5" customHeight="1">
      <c r="A21" s="14" t="s">
        <v>36</v>
      </c>
      <c r="B21" s="15" t="s">
        <v>18</v>
      </c>
      <c r="C21" s="26" t="s">
        <v>23</v>
      </c>
      <c r="D21" s="27">
        <v>41275</v>
      </c>
      <c r="E21" s="27">
        <v>44196</v>
      </c>
      <c r="F21" s="27">
        <v>41275</v>
      </c>
      <c r="G21" s="27" t="s">
        <v>43</v>
      </c>
      <c r="H21" s="26" t="s">
        <v>142</v>
      </c>
      <c r="I21" s="71" t="s">
        <v>43</v>
      </c>
      <c r="J21" s="24" t="s">
        <v>43</v>
      </c>
    </row>
    <row r="22" spans="1:10" ht="148.5" customHeight="1">
      <c r="A22" s="14" t="s">
        <v>37</v>
      </c>
      <c r="B22" s="15" t="s">
        <v>19</v>
      </c>
      <c r="C22" s="26" t="s">
        <v>23</v>
      </c>
      <c r="D22" s="27">
        <v>41275</v>
      </c>
      <c r="E22" s="27">
        <v>44196</v>
      </c>
      <c r="F22" s="27">
        <v>41275</v>
      </c>
      <c r="G22" s="27" t="s">
        <v>43</v>
      </c>
      <c r="H22" s="26" t="s">
        <v>141</v>
      </c>
      <c r="I22" s="26" t="s">
        <v>140</v>
      </c>
      <c r="J22" s="24" t="s">
        <v>43</v>
      </c>
    </row>
    <row r="23" spans="1:10" s="45" customFormat="1" ht="292.5" customHeight="1">
      <c r="A23" s="47" t="s">
        <v>38</v>
      </c>
      <c r="B23" s="48" t="s">
        <v>20</v>
      </c>
      <c r="C23" s="53" t="s">
        <v>23</v>
      </c>
      <c r="D23" s="54">
        <v>41275</v>
      </c>
      <c r="E23" s="54">
        <v>44196</v>
      </c>
      <c r="F23" s="54">
        <v>41275</v>
      </c>
      <c r="G23" s="54" t="s">
        <v>43</v>
      </c>
      <c r="H23" s="53" t="s">
        <v>165</v>
      </c>
      <c r="I23" s="114" t="s">
        <v>166</v>
      </c>
      <c r="J23" s="50" t="s">
        <v>43</v>
      </c>
    </row>
  </sheetData>
  <mergeCells count="14">
    <mergeCell ref="B14:J14"/>
    <mergeCell ref="B9:J9"/>
    <mergeCell ref="B17:J17"/>
    <mergeCell ref="B20:J20"/>
    <mergeCell ref="J6:J7"/>
    <mergeCell ref="H1:J1"/>
    <mergeCell ref="A4:J4"/>
    <mergeCell ref="A3:J3"/>
    <mergeCell ref="F6:G6"/>
    <mergeCell ref="D6:E6"/>
    <mergeCell ref="H6:I6"/>
    <mergeCell ref="C6:C7"/>
    <mergeCell ref="B6:B7"/>
    <mergeCell ref="A6:A7"/>
  </mergeCells>
  <pageMargins left="0.16" right="0.16" top="0.35" bottom="0.34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"/>
  <sheetViews>
    <sheetView topLeftCell="A28" workbookViewId="0">
      <selection activeCell="K10" sqref="K10"/>
    </sheetView>
  </sheetViews>
  <sheetFormatPr defaultRowHeight="15"/>
  <cols>
    <col min="1" max="1" width="4" customWidth="1"/>
    <col min="2" max="2" width="25.28515625" customWidth="1"/>
    <col min="3" max="3" width="22.85546875" customWidth="1"/>
    <col min="4" max="4" width="14.28515625" customWidth="1"/>
    <col min="5" max="6" width="9.140625" customWidth="1"/>
    <col min="8" max="8" width="9.140625" customWidth="1"/>
    <col min="9" max="9" width="10.28515625" customWidth="1"/>
    <col min="10" max="11" width="9.140625" customWidth="1"/>
    <col min="12" max="12" width="9.5703125" customWidth="1"/>
    <col min="13" max="13" width="9.140625" customWidth="1"/>
  </cols>
  <sheetData>
    <row r="1" spans="1:15" ht="66" customHeight="1">
      <c r="F1" s="61"/>
      <c r="G1" s="61"/>
      <c r="I1" s="88" t="s">
        <v>53</v>
      </c>
      <c r="J1" s="89"/>
      <c r="K1" s="89"/>
      <c r="L1" s="89"/>
      <c r="M1" s="89"/>
    </row>
    <row r="2" spans="1:15">
      <c r="F2" s="61"/>
      <c r="G2" s="61"/>
      <c r="J2" s="60"/>
      <c r="K2" s="6"/>
      <c r="L2" s="6"/>
      <c r="M2" s="6"/>
    </row>
    <row r="3" spans="1:15" ht="15.75">
      <c r="A3" s="91" t="s">
        <v>54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5" ht="39.75" customHeight="1">
      <c r="A4" s="92" t="s">
        <v>148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5">
      <c r="F5" s="61"/>
      <c r="G5" s="61"/>
    </row>
    <row r="6" spans="1:15">
      <c r="A6" s="83" t="s">
        <v>0</v>
      </c>
      <c r="B6" s="83" t="s">
        <v>129</v>
      </c>
      <c r="C6" s="90" t="s">
        <v>49</v>
      </c>
      <c r="D6" s="83" t="s">
        <v>50</v>
      </c>
      <c r="E6" s="83"/>
      <c r="F6" s="83"/>
      <c r="G6" s="83"/>
      <c r="H6" s="83"/>
      <c r="I6" s="83"/>
      <c r="J6" s="83"/>
      <c r="K6" s="83"/>
      <c r="L6" s="83"/>
      <c r="M6" s="83"/>
    </row>
    <row r="7" spans="1:15" ht="27" customHeight="1">
      <c r="A7" s="83"/>
      <c r="B7" s="83"/>
      <c r="C7" s="83"/>
      <c r="D7" s="83" t="s">
        <v>133</v>
      </c>
      <c r="E7" s="93" t="s">
        <v>153</v>
      </c>
      <c r="F7" s="95" t="s">
        <v>134</v>
      </c>
      <c r="G7" s="95"/>
      <c r="H7" s="83" t="s">
        <v>135</v>
      </c>
      <c r="I7" s="83"/>
      <c r="J7" s="90" t="s">
        <v>136</v>
      </c>
      <c r="K7" s="90"/>
      <c r="L7" s="90" t="s">
        <v>137</v>
      </c>
      <c r="M7" s="90"/>
    </row>
    <row r="8" spans="1:15" ht="38.25">
      <c r="A8" s="83"/>
      <c r="B8" s="83"/>
      <c r="C8" s="83"/>
      <c r="D8" s="83"/>
      <c r="E8" s="94"/>
      <c r="F8" s="62" t="s">
        <v>52</v>
      </c>
      <c r="G8" s="62" t="s">
        <v>149</v>
      </c>
      <c r="H8" s="58" t="s">
        <v>52</v>
      </c>
      <c r="I8" s="58" t="s">
        <v>149</v>
      </c>
      <c r="J8" s="58" t="s">
        <v>52</v>
      </c>
      <c r="K8" s="58" t="s">
        <v>149</v>
      </c>
      <c r="L8" s="59" t="s">
        <v>52</v>
      </c>
      <c r="M8" s="59" t="s">
        <v>149</v>
      </c>
    </row>
    <row r="9" spans="1:1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63">
        <v>6</v>
      </c>
      <c r="G9" s="63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</row>
    <row r="10" spans="1:15">
      <c r="A10" s="12"/>
      <c r="B10" s="12"/>
      <c r="C10" s="13" t="s">
        <v>51</v>
      </c>
      <c r="D10" s="36">
        <f>D11+D12+D13</f>
        <v>378643.72000000003</v>
      </c>
      <c r="E10" s="64">
        <v>248268.72</v>
      </c>
      <c r="F10" s="65">
        <f>F11+F12+F13</f>
        <v>372033.14881999994</v>
      </c>
      <c r="G10" s="65">
        <f>G11+G12+G13</f>
        <v>125671.62882000001</v>
      </c>
      <c r="H10" s="65">
        <f t="shared" ref="H10:M10" si="0">H11+H12+H13</f>
        <v>370692.3</v>
      </c>
      <c r="I10" s="65">
        <f t="shared" si="0"/>
        <v>126340.57999999999</v>
      </c>
      <c r="J10" s="65">
        <f t="shared" si="0"/>
        <v>372913.73097000003</v>
      </c>
      <c r="K10" s="65">
        <f t="shared" si="0"/>
        <v>122874.32097</v>
      </c>
      <c r="L10" s="65">
        <f t="shared" si="0"/>
        <v>370320.77202999993</v>
      </c>
      <c r="M10" s="65">
        <f t="shared" si="0"/>
        <v>125265.38137000002</v>
      </c>
    </row>
    <row r="11" spans="1:15" ht="39">
      <c r="A11" s="12"/>
      <c r="B11" s="12"/>
      <c r="C11" s="13" t="s">
        <v>23</v>
      </c>
      <c r="D11" s="36">
        <f>D21+D22+D25+D28</f>
        <v>356643.72000000003</v>
      </c>
      <c r="E11" s="64">
        <v>226268.72</v>
      </c>
      <c r="F11" s="65">
        <f>F21+F22+F25+F28</f>
        <v>350122.31881999999</v>
      </c>
      <c r="G11" s="65">
        <f>G21+G22+G25+G28</f>
        <v>103760.81882</v>
      </c>
      <c r="H11" s="36">
        <f t="shared" ref="H11:M11" si="1">H21+H22+H25+H28</f>
        <v>348781.49</v>
      </c>
      <c r="I11" s="36">
        <f>I21+I22+I25+I28</f>
        <v>104429.76999999999</v>
      </c>
      <c r="J11" s="36">
        <f t="shared" si="1"/>
        <v>351002.92097000004</v>
      </c>
      <c r="K11" s="36">
        <f t="shared" si="1"/>
        <v>100963.51096999999</v>
      </c>
      <c r="L11" s="36">
        <f>L21+L22+L25+L28</f>
        <v>348409.96202999994</v>
      </c>
      <c r="M11" s="36">
        <f t="shared" si="1"/>
        <v>103354.57137000001</v>
      </c>
    </row>
    <row r="12" spans="1:15" ht="90">
      <c r="A12" s="12"/>
      <c r="B12" s="12"/>
      <c r="C12" s="13" t="s">
        <v>21</v>
      </c>
      <c r="D12" s="36">
        <v>21000</v>
      </c>
      <c r="E12" s="64">
        <v>21000</v>
      </c>
      <c r="F12" s="36">
        <f>F14+F18</f>
        <v>20967.98</v>
      </c>
      <c r="G12" s="36">
        <f>G14+G18</f>
        <v>20967.96</v>
      </c>
      <c r="H12" s="36">
        <f>H14+H18</f>
        <v>20967.96</v>
      </c>
      <c r="I12" s="36">
        <f t="shared" ref="I12:M12" si="2">I14+I18</f>
        <v>20967.96</v>
      </c>
      <c r="J12" s="36">
        <f t="shared" si="2"/>
        <v>20967.96</v>
      </c>
      <c r="K12" s="36">
        <f t="shared" si="2"/>
        <v>20967.96</v>
      </c>
      <c r="L12" s="36">
        <f t="shared" si="2"/>
        <v>20967.96</v>
      </c>
      <c r="M12" s="36">
        <f t="shared" si="2"/>
        <v>20967.96</v>
      </c>
    </row>
    <row r="13" spans="1:15" ht="51.75">
      <c r="A13" s="12"/>
      <c r="B13" s="12"/>
      <c r="C13" s="13" t="s">
        <v>22</v>
      </c>
      <c r="D13" s="49">
        <v>1000</v>
      </c>
      <c r="E13" s="49">
        <v>1000</v>
      </c>
      <c r="F13" s="49">
        <v>942.85</v>
      </c>
      <c r="G13" s="49">
        <v>942.85</v>
      </c>
      <c r="H13" s="49">
        <v>942.85</v>
      </c>
      <c r="I13" s="49">
        <v>942.85</v>
      </c>
      <c r="J13" s="49">
        <v>942.85</v>
      </c>
      <c r="K13" s="49">
        <v>942.85</v>
      </c>
      <c r="L13" s="49">
        <v>942.85</v>
      </c>
      <c r="M13" s="36">
        <v>942.85</v>
      </c>
      <c r="O13" t="s">
        <v>158</v>
      </c>
    </row>
    <row r="14" spans="1:15" ht="38.25">
      <c r="A14" s="14" t="s">
        <v>24</v>
      </c>
      <c r="B14" s="15" t="s">
        <v>6</v>
      </c>
      <c r="C14" s="13"/>
      <c r="D14" s="36">
        <v>16000</v>
      </c>
      <c r="E14" s="64">
        <v>16000</v>
      </c>
      <c r="F14" s="64">
        <v>15967.98</v>
      </c>
      <c r="G14" s="64">
        <f>G15+G16+G17</f>
        <v>15967.96</v>
      </c>
      <c r="H14" s="64">
        <f t="shared" ref="H14:M14" si="3">H15+H16+H17</f>
        <v>15967.96</v>
      </c>
      <c r="I14" s="64">
        <f t="shared" si="3"/>
        <v>15967.96</v>
      </c>
      <c r="J14" s="64">
        <f t="shared" si="3"/>
        <v>15967.96</v>
      </c>
      <c r="K14" s="64">
        <f t="shared" si="3"/>
        <v>15967.96</v>
      </c>
      <c r="L14" s="64">
        <f t="shared" si="3"/>
        <v>15967.96</v>
      </c>
      <c r="M14" s="64">
        <f t="shared" si="3"/>
        <v>15967.96</v>
      </c>
    </row>
    <row r="15" spans="1:15" ht="90">
      <c r="A15" s="14" t="s">
        <v>25</v>
      </c>
      <c r="B15" s="15" t="s">
        <v>7</v>
      </c>
      <c r="C15" s="13" t="s">
        <v>21</v>
      </c>
      <c r="D15" s="36">
        <v>15000</v>
      </c>
      <c r="E15" s="36">
        <v>15000</v>
      </c>
      <c r="F15" s="65">
        <v>14999.98</v>
      </c>
      <c r="G15" s="65">
        <v>14999.98</v>
      </c>
      <c r="H15" s="36">
        <v>14999.98</v>
      </c>
      <c r="I15" s="36">
        <v>14999.98</v>
      </c>
      <c r="J15" s="36">
        <v>14999.98</v>
      </c>
      <c r="K15" s="36">
        <v>14999.98</v>
      </c>
      <c r="L15" s="49">
        <v>14999.98</v>
      </c>
      <c r="M15" s="49">
        <v>14999.98</v>
      </c>
    </row>
    <row r="16" spans="1:15" ht="90">
      <c r="A16" s="14" t="s">
        <v>26</v>
      </c>
      <c r="B16" s="15" t="s">
        <v>8</v>
      </c>
      <c r="C16" s="13" t="s">
        <v>21</v>
      </c>
      <c r="D16" s="36">
        <v>500</v>
      </c>
      <c r="E16" s="64">
        <v>500</v>
      </c>
      <c r="F16" s="69">
        <v>487.98</v>
      </c>
      <c r="G16" s="69">
        <v>487.98</v>
      </c>
      <c r="H16" s="49">
        <v>487.98</v>
      </c>
      <c r="I16" s="49">
        <v>487.98</v>
      </c>
      <c r="J16" s="49">
        <v>487.98</v>
      </c>
      <c r="K16" s="49">
        <v>487.98</v>
      </c>
      <c r="L16" s="49">
        <v>487.98</v>
      </c>
      <c r="M16" s="49">
        <v>487.98</v>
      </c>
    </row>
    <row r="17" spans="1:13" ht="89.25">
      <c r="A17" s="14" t="s">
        <v>27</v>
      </c>
      <c r="B17" s="15" t="s">
        <v>9</v>
      </c>
      <c r="C17" s="14" t="s">
        <v>21</v>
      </c>
      <c r="D17" s="36">
        <v>500</v>
      </c>
      <c r="E17" s="70">
        <v>500</v>
      </c>
      <c r="F17" s="69">
        <v>480</v>
      </c>
      <c r="G17" s="69">
        <v>480</v>
      </c>
      <c r="H17" s="49">
        <v>480</v>
      </c>
      <c r="I17" s="49">
        <v>480</v>
      </c>
      <c r="J17" s="49">
        <v>480</v>
      </c>
      <c r="K17" s="49">
        <v>480</v>
      </c>
      <c r="L17" s="49">
        <v>480</v>
      </c>
      <c r="M17" s="49">
        <v>480</v>
      </c>
    </row>
    <row r="18" spans="1:13" ht="89.25">
      <c r="A18" s="14" t="s">
        <v>28</v>
      </c>
      <c r="B18" s="15" t="s">
        <v>10</v>
      </c>
      <c r="C18" s="14" t="s">
        <v>21</v>
      </c>
      <c r="D18" s="36">
        <v>5000</v>
      </c>
      <c r="E18" s="64">
        <v>5000</v>
      </c>
      <c r="F18" s="65">
        <v>5000</v>
      </c>
      <c r="G18" s="65">
        <v>5000</v>
      </c>
      <c r="H18" s="36">
        <v>5000</v>
      </c>
      <c r="I18" s="36">
        <v>5000</v>
      </c>
      <c r="J18" s="36">
        <v>5000</v>
      </c>
      <c r="K18" s="36">
        <v>5000</v>
      </c>
      <c r="L18" s="36">
        <v>5000</v>
      </c>
      <c r="M18" s="36">
        <v>5000</v>
      </c>
    </row>
    <row r="19" spans="1:13" ht="51">
      <c r="A19" s="14" t="s">
        <v>29</v>
      </c>
      <c r="B19" s="57" t="s">
        <v>11</v>
      </c>
      <c r="C19" s="14" t="s">
        <v>22</v>
      </c>
      <c r="D19" s="49">
        <v>1000</v>
      </c>
      <c r="E19" s="49">
        <v>1000</v>
      </c>
      <c r="F19" s="49">
        <v>942.85</v>
      </c>
      <c r="G19" s="49">
        <v>942.85</v>
      </c>
      <c r="H19" s="49">
        <v>942.85</v>
      </c>
      <c r="I19" s="49">
        <v>942.85</v>
      </c>
      <c r="J19" s="49">
        <v>942.85</v>
      </c>
      <c r="K19" s="49">
        <v>942.85</v>
      </c>
      <c r="L19" s="49">
        <v>942.85</v>
      </c>
      <c r="M19" s="36">
        <v>942.85</v>
      </c>
    </row>
    <row r="20" spans="1:13" ht="63.75">
      <c r="A20" s="14" t="s">
        <v>30</v>
      </c>
      <c r="B20" s="15" t="s">
        <v>12</v>
      </c>
      <c r="C20" s="14" t="s">
        <v>22</v>
      </c>
      <c r="D20" s="49">
        <v>1000</v>
      </c>
      <c r="E20" s="49">
        <v>1000</v>
      </c>
      <c r="F20" s="49">
        <v>942.85</v>
      </c>
      <c r="G20" s="49">
        <v>942.85</v>
      </c>
      <c r="H20" s="49">
        <v>942.85</v>
      </c>
      <c r="I20" s="49">
        <v>942.85</v>
      </c>
      <c r="J20" s="49">
        <v>942.85</v>
      </c>
      <c r="K20" s="49">
        <v>942.85</v>
      </c>
      <c r="L20" s="49">
        <v>942.85</v>
      </c>
      <c r="M20" s="36">
        <v>942.85</v>
      </c>
    </row>
    <row r="21" spans="1:13" ht="114.75">
      <c r="A21" s="14" t="s">
        <v>31</v>
      </c>
      <c r="B21" s="15" t="s">
        <v>13</v>
      </c>
      <c r="C21" s="14" t="s">
        <v>23</v>
      </c>
      <c r="D21" s="36">
        <v>7978.22</v>
      </c>
      <c r="E21" s="64" t="s">
        <v>154</v>
      </c>
      <c r="F21" s="65">
        <v>7758.8</v>
      </c>
      <c r="G21" s="65">
        <v>6545</v>
      </c>
      <c r="H21" s="36">
        <v>7606.3</v>
      </c>
      <c r="I21" s="36">
        <v>6392.5</v>
      </c>
      <c r="J21" s="36">
        <v>7758.8</v>
      </c>
      <c r="K21" s="36">
        <f>J21-2156.3</f>
        <v>5602.5</v>
      </c>
      <c r="L21" s="36">
        <v>7758.8</v>
      </c>
      <c r="M21" s="36">
        <v>5602.5</v>
      </c>
    </row>
    <row r="22" spans="1:13" ht="51">
      <c r="A22" s="14" t="s">
        <v>32</v>
      </c>
      <c r="B22" s="15" t="s">
        <v>14</v>
      </c>
      <c r="C22" s="14"/>
      <c r="D22" s="36">
        <f>D23+D24</f>
        <v>99503.260000000009</v>
      </c>
      <c r="E22" s="64" t="s">
        <v>155</v>
      </c>
      <c r="F22" s="65">
        <f t="shared" ref="F22:J22" si="4">SUM(F24,F23)</f>
        <v>96003.26</v>
      </c>
      <c r="G22" s="65">
        <f t="shared" si="4"/>
        <v>32399.31</v>
      </c>
      <c r="H22" s="36">
        <f t="shared" si="4"/>
        <v>96003.26</v>
      </c>
      <c r="I22" s="36">
        <f t="shared" si="4"/>
        <v>32399.31</v>
      </c>
      <c r="J22" s="36">
        <f t="shared" si="4"/>
        <v>96003.26</v>
      </c>
      <c r="K22" s="36">
        <f>SUM(K23:K24)</f>
        <v>24494.9</v>
      </c>
      <c r="L22" s="36">
        <f>SUM(L23:L24)</f>
        <v>96003.26</v>
      </c>
      <c r="M22" s="36">
        <f>SUM(M23:M24)</f>
        <v>24494.9</v>
      </c>
    </row>
    <row r="23" spans="1:13" ht="38.25">
      <c r="A23" s="14" t="s">
        <v>33</v>
      </c>
      <c r="B23" s="15" t="s">
        <v>15</v>
      </c>
      <c r="C23" s="14" t="s">
        <v>23</v>
      </c>
      <c r="D23" s="36">
        <v>3116.27</v>
      </c>
      <c r="E23" s="64" t="s">
        <v>156</v>
      </c>
      <c r="F23" s="65">
        <v>0</v>
      </c>
      <c r="G23" s="65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76.5">
      <c r="A24" s="14" t="s">
        <v>34</v>
      </c>
      <c r="B24" s="15" t="s">
        <v>16</v>
      </c>
      <c r="C24" s="14" t="s">
        <v>23</v>
      </c>
      <c r="D24" s="36">
        <v>96386.99</v>
      </c>
      <c r="E24" s="64" t="s">
        <v>157</v>
      </c>
      <c r="F24" s="65">
        <v>96003.26</v>
      </c>
      <c r="G24" s="65">
        <v>32399.31</v>
      </c>
      <c r="H24" s="36">
        <v>96003.26</v>
      </c>
      <c r="I24" s="36">
        <v>32399.31</v>
      </c>
      <c r="J24" s="36">
        <v>96003.26</v>
      </c>
      <c r="K24" s="36">
        <v>24494.9</v>
      </c>
      <c r="L24" s="36">
        <v>96003.26</v>
      </c>
      <c r="M24" s="65">
        <v>24494.9</v>
      </c>
    </row>
    <row r="25" spans="1:13" ht="114.75">
      <c r="A25" s="14" t="s">
        <v>35</v>
      </c>
      <c r="B25" s="15" t="s">
        <v>17</v>
      </c>
      <c r="C25" s="14" t="s">
        <v>23</v>
      </c>
      <c r="D25" s="36">
        <f>SUM(D26,D27)</f>
        <v>225308.66</v>
      </c>
      <c r="E25" s="64">
        <v>114879.33</v>
      </c>
      <c r="F25" s="65">
        <f t="shared" ref="F25:M25" si="5">SUM(F26,F27)</f>
        <v>227129.76</v>
      </c>
      <c r="G25" s="65">
        <f t="shared" si="5"/>
        <v>51249.38</v>
      </c>
      <c r="H25" s="36">
        <f t="shared" si="5"/>
        <v>226456.28</v>
      </c>
      <c r="I25" s="36">
        <f t="shared" si="5"/>
        <v>51649.53</v>
      </c>
      <c r="J25" s="36">
        <f t="shared" si="5"/>
        <v>228401.21</v>
      </c>
      <c r="K25" s="36">
        <f t="shared" si="5"/>
        <v>57544.559999999983</v>
      </c>
      <c r="L25" s="36">
        <f t="shared" si="5"/>
        <v>226056.28</v>
      </c>
      <c r="M25" s="36">
        <f t="shared" si="5"/>
        <v>58828.93</v>
      </c>
    </row>
    <row r="26" spans="1:13" ht="140.25">
      <c r="A26" s="14" t="s">
        <v>36</v>
      </c>
      <c r="B26" s="15" t="s">
        <v>18</v>
      </c>
      <c r="C26" s="14" t="s">
        <v>23</v>
      </c>
      <c r="D26" s="36">
        <v>212376.21</v>
      </c>
      <c r="E26" s="64">
        <v>108286.88</v>
      </c>
      <c r="F26" s="65">
        <v>216104.76</v>
      </c>
      <c r="G26" s="65">
        <v>45887.75</v>
      </c>
      <c r="H26" s="36">
        <v>216104.76</v>
      </c>
      <c r="I26" s="36">
        <v>45887.75</v>
      </c>
      <c r="J26" s="65">
        <v>217376.21</v>
      </c>
      <c r="K26" s="65">
        <f>J26-170217.01+5000</f>
        <v>52159.199999999983</v>
      </c>
      <c r="L26" s="65">
        <v>215704.76</v>
      </c>
      <c r="M26" s="65">
        <v>53443.57</v>
      </c>
    </row>
    <row r="27" spans="1:13" ht="51">
      <c r="A27" s="14" t="s">
        <v>37</v>
      </c>
      <c r="B27" s="15" t="s">
        <v>19</v>
      </c>
      <c r="C27" s="14" t="s">
        <v>23</v>
      </c>
      <c r="D27" s="36">
        <v>12932.45</v>
      </c>
      <c r="E27" s="64">
        <v>6592.45</v>
      </c>
      <c r="F27" s="65">
        <v>11025</v>
      </c>
      <c r="G27" s="65">
        <v>5361.63</v>
      </c>
      <c r="H27" s="36">
        <v>10351.52</v>
      </c>
      <c r="I27" s="36">
        <v>5761.78</v>
      </c>
      <c r="J27" s="36">
        <v>11025</v>
      </c>
      <c r="K27" s="66">
        <v>5385.36</v>
      </c>
      <c r="L27" s="36">
        <v>10351.52</v>
      </c>
      <c r="M27" s="65">
        <v>5385.36</v>
      </c>
    </row>
    <row r="28" spans="1:13" ht="191.25">
      <c r="A28" s="14" t="s">
        <v>38</v>
      </c>
      <c r="B28" s="15" t="s">
        <v>20</v>
      </c>
      <c r="C28" s="14" t="s">
        <v>23</v>
      </c>
      <c r="D28" s="36">
        <v>23853.58</v>
      </c>
      <c r="E28" s="65">
        <v>5713.6</v>
      </c>
      <c r="F28" s="65">
        <f>18715.65+514.84882</f>
        <v>19230.498820000001</v>
      </c>
      <c r="G28" s="65">
        <f>F28-5663.37</f>
        <v>13567.128820000002</v>
      </c>
      <c r="H28" s="65">
        <v>18715.650000000001</v>
      </c>
      <c r="I28" s="65">
        <v>13988.43</v>
      </c>
      <c r="J28" s="65">
        <f>18715.65+22.14776+101.85321</f>
        <v>18839.650970000002</v>
      </c>
      <c r="K28" s="65">
        <f>J28-5518.1</f>
        <v>13321.550970000002</v>
      </c>
      <c r="L28" s="65">
        <f>18715.65-22.17476-101.85321</f>
        <v>18591.622029999999</v>
      </c>
      <c r="M28" s="36">
        <f>20155.07218-101.85321-22.4776-5602.5</f>
        <v>14428.24137</v>
      </c>
    </row>
  </sheetData>
  <mergeCells count="13">
    <mergeCell ref="I1:M1"/>
    <mergeCell ref="H7:I7"/>
    <mergeCell ref="J7:K7"/>
    <mergeCell ref="L7:M7"/>
    <mergeCell ref="A3:M3"/>
    <mergeCell ref="A4:M4"/>
    <mergeCell ref="A6:A8"/>
    <mergeCell ref="B6:B8"/>
    <mergeCell ref="C6:C8"/>
    <mergeCell ref="D6:M6"/>
    <mergeCell ref="D7:D8"/>
    <mergeCell ref="E7:E8"/>
    <mergeCell ref="F7:G7"/>
  </mergeCells>
  <pageMargins left="0.16" right="0.16" top="0.35" bottom="0.28000000000000003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H9" sqref="H9"/>
    </sheetView>
  </sheetViews>
  <sheetFormatPr defaultRowHeight="15"/>
  <cols>
    <col min="1" max="1" width="4.5703125" customWidth="1"/>
    <col min="2" max="2" width="58.140625" customWidth="1"/>
    <col min="4" max="4" width="12.5703125" customWidth="1"/>
    <col min="5" max="8" width="11.42578125" customWidth="1"/>
  </cols>
  <sheetData>
    <row r="1" spans="1:11" ht="94.5" customHeight="1">
      <c r="F1" s="96" t="s">
        <v>130</v>
      </c>
      <c r="G1" s="97"/>
      <c r="H1" s="97"/>
    </row>
    <row r="3" spans="1:11">
      <c r="A3" s="98" t="s">
        <v>54</v>
      </c>
      <c r="B3" s="98"/>
      <c r="C3" s="98"/>
      <c r="D3" s="98"/>
      <c r="E3" s="98"/>
      <c r="F3" s="98"/>
      <c r="G3" s="98"/>
      <c r="H3" s="98"/>
    </row>
    <row r="4" spans="1:11" ht="54.75" customHeight="1">
      <c r="A4" s="99" t="s">
        <v>150</v>
      </c>
      <c r="B4" s="99"/>
      <c r="C4" s="99"/>
      <c r="D4" s="99"/>
      <c r="E4" s="99"/>
      <c r="F4" s="99"/>
      <c r="G4" s="99"/>
      <c r="H4" s="99"/>
    </row>
    <row r="6" spans="1:11" ht="64.5" customHeight="1">
      <c r="A6" s="83" t="s">
        <v>0</v>
      </c>
      <c r="B6" s="83" t="s">
        <v>55</v>
      </c>
      <c r="C6" s="83" t="s">
        <v>56</v>
      </c>
      <c r="D6" s="83" t="s">
        <v>57</v>
      </c>
      <c r="E6" s="83" t="s">
        <v>138</v>
      </c>
      <c r="F6" s="83"/>
      <c r="G6" s="83" t="s">
        <v>139</v>
      </c>
      <c r="H6" s="83"/>
      <c r="I6" s="10"/>
      <c r="J6" s="10"/>
    </row>
    <row r="7" spans="1:11" ht="25.5">
      <c r="A7" s="83"/>
      <c r="B7" s="83"/>
      <c r="C7" s="83"/>
      <c r="D7" s="83"/>
      <c r="E7" s="16" t="s">
        <v>39</v>
      </c>
      <c r="F7" s="16" t="s">
        <v>58</v>
      </c>
      <c r="G7" s="16" t="s">
        <v>39</v>
      </c>
      <c r="H7" s="16" t="s">
        <v>58</v>
      </c>
      <c r="I7" s="10"/>
      <c r="J7" s="10"/>
    </row>
    <row r="8" spans="1:11">
      <c r="A8" s="17">
        <v>1</v>
      </c>
      <c r="B8" s="17">
        <v>2</v>
      </c>
      <c r="C8" s="18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0"/>
      <c r="J8" s="10"/>
    </row>
    <row r="9" spans="1:11">
      <c r="A9" s="12"/>
      <c r="B9" s="12"/>
      <c r="C9" s="8" t="s">
        <v>59</v>
      </c>
      <c r="D9" s="38">
        <f>SUM(D10)</f>
        <v>378643.72000000003</v>
      </c>
      <c r="E9" s="38">
        <f>SUM(E10)</f>
        <v>372033.13</v>
      </c>
      <c r="F9" s="38">
        <f>SUM(F10)</f>
        <v>125671.63</v>
      </c>
      <c r="G9" s="38">
        <f>SUM(G10)</f>
        <v>370692.30000000005</v>
      </c>
      <c r="H9" s="38">
        <f>SUM(H10)</f>
        <v>126340.57999999999</v>
      </c>
      <c r="I9" s="10"/>
      <c r="J9" s="10"/>
      <c r="K9" s="77"/>
    </row>
    <row r="10" spans="1:11" ht="25.5">
      <c r="A10" s="12"/>
      <c r="B10" s="12"/>
      <c r="C10" s="8" t="s">
        <v>60</v>
      </c>
      <c r="D10" s="38">
        <f>SUM(D11,D15,D16,D18,D19,D22,D25)</f>
        <v>378643.72000000003</v>
      </c>
      <c r="E10" s="38">
        <f>SUM(E11,E15,E16,E18,E19,E22,E25)</f>
        <v>372033.13</v>
      </c>
      <c r="F10" s="38">
        <f>SUM(F11,F15,F16,F18,F19,F22,F25)</f>
        <v>125671.63</v>
      </c>
      <c r="G10" s="38">
        <f>SUM(G11,G15,G16,G18,G19,G22,G25)</f>
        <v>370692.30000000005</v>
      </c>
      <c r="H10" s="38">
        <f>SUM(H11,H15,H16,H18,H19,H22,H25)</f>
        <v>126340.57999999999</v>
      </c>
      <c r="I10" s="10"/>
      <c r="J10" s="10"/>
    </row>
    <row r="11" spans="1:11" ht="25.5">
      <c r="A11" s="14" t="s">
        <v>24</v>
      </c>
      <c r="B11" s="15" t="s">
        <v>6</v>
      </c>
      <c r="C11" s="8" t="s">
        <v>60</v>
      </c>
      <c r="D11" s="30">
        <f>SUM(D12:D14)</f>
        <v>16000</v>
      </c>
      <c r="E11" s="30">
        <f>SUM(E12:E14)</f>
        <v>15967.96</v>
      </c>
      <c r="F11" s="30">
        <f>SUM(F12:F14)</f>
        <v>15967.96</v>
      </c>
      <c r="G11" s="30">
        <f>SUM(G12:G14)</f>
        <v>15967.96</v>
      </c>
      <c r="H11" s="30">
        <f>SUM(H12:H14)</f>
        <v>15967.96</v>
      </c>
      <c r="I11" s="10"/>
      <c r="J11" s="10"/>
    </row>
    <row r="12" spans="1:11" ht="25.5">
      <c r="A12" s="14" t="s">
        <v>25</v>
      </c>
      <c r="B12" s="15" t="s">
        <v>7</v>
      </c>
      <c r="C12" s="8" t="s">
        <v>60</v>
      </c>
      <c r="D12" s="30">
        <v>15000</v>
      </c>
      <c r="E12" s="30">
        <v>14999.98</v>
      </c>
      <c r="F12" s="30">
        <v>14999.98</v>
      </c>
      <c r="G12" s="30">
        <v>14999.98</v>
      </c>
      <c r="H12" s="30">
        <v>14999.98</v>
      </c>
      <c r="I12" s="10"/>
      <c r="J12" s="10"/>
    </row>
    <row r="13" spans="1:11" ht="38.25">
      <c r="A13" s="14" t="s">
        <v>26</v>
      </c>
      <c r="B13" s="15" t="s">
        <v>8</v>
      </c>
      <c r="C13" s="8" t="s">
        <v>60</v>
      </c>
      <c r="D13" s="30">
        <v>500</v>
      </c>
      <c r="E13" s="51">
        <v>487.98</v>
      </c>
      <c r="F13" s="51">
        <v>487.98</v>
      </c>
      <c r="G13" s="51">
        <v>487.98</v>
      </c>
      <c r="H13" s="30">
        <v>487.98</v>
      </c>
      <c r="I13" s="10"/>
      <c r="J13" s="10"/>
    </row>
    <row r="14" spans="1:11" ht="25.5">
      <c r="A14" s="14" t="s">
        <v>27</v>
      </c>
      <c r="B14" s="15" t="s">
        <v>9</v>
      </c>
      <c r="C14" s="8" t="s">
        <v>60</v>
      </c>
      <c r="D14" s="30">
        <v>500</v>
      </c>
      <c r="E14" s="51">
        <v>480</v>
      </c>
      <c r="F14" s="51">
        <v>480</v>
      </c>
      <c r="G14" s="51">
        <v>480</v>
      </c>
      <c r="H14" s="30">
        <v>480</v>
      </c>
      <c r="I14" s="10"/>
      <c r="J14" s="10"/>
    </row>
    <row r="15" spans="1:11" ht="25.5">
      <c r="A15" s="14" t="s">
        <v>28</v>
      </c>
      <c r="B15" s="15" t="s">
        <v>10</v>
      </c>
      <c r="C15" s="8" t="s">
        <v>60</v>
      </c>
      <c r="D15" s="30">
        <v>5000</v>
      </c>
      <c r="E15" s="30">
        <v>5000</v>
      </c>
      <c r="F15" s="30">
        <v>5000</v>
      </c>
      <c r="G15" s="30">
        <v>5000</v>
      </c>
      <c r="H15" s="30">
        <v>5000</v>
      </c>
      <c r="I15" s="10"/>
      <c r="J15" s="10"/>
    </row>
    <row r="16" spans="1:11" s="45" customFormat="1" ht="25.5">
      <c r="A16" s="47" t="s">
        <v>29</v>
      </c>
      <c r="B16" s="48" t="s">
        <v>11</v>
      </c>
      <c r="C16" s="50" t="s">
        <v>60</v>
      </c>
      <c r="D16" s="51">
        <v>1000</v>
      </c>
      <c r="E16" s="51">
        <v>942.85</v>
      </c>
      <c r="F16" s="51">
        <v>942.85</v>
      </c>
      <c r="G16" s="51">
        <v>942.85</v>
      </c>
      <c r="H16" s="51">
        <v>942.85</v>
      </c>
      <c r="I16" s="52"/>
      <c r="J16" s="52"/>
    </row>
    <row r="17" spans="1:10" s="45" customFormat="1" ht="25.5">
      <c r="A17" s="47" t="s">
        <v>30</v>
      </c>
      <c r="B17" s="48" t="s">
        <v>12</v>
      </c>
      <c r="C17" s="50" t="s">
        <v>60</v>
      </c>
      <c r="D17" s="51">
        <v>1000</v>
      </c>
      <c r="E17" s="51">
        <v>942.85</v>
      </c>
      <c r="F17" s="51">
        <v>942.85</v>
      </c>
      <c r="G17" s="51">
        <v>942.85</v>
      </c>
      <c r="H17" s="51">
        <v>942.85</v>
      </c>
      <c r="I17" s="52"/>
      <c r="J17" s="52"/>
    </row>
    <row r="18" spans="1:10" s="45" customFormat="1" ht="51">
      <c r="A18" s="47" t="s">
        <v>31</v>
      </c>
      <c r="B18" s="48" t="s">
        <v>13</v>
      </c>
      <c r="C18" s="50" t="s">
        <v>60</v>
      </c>
      <c r="D18" s="51">
        <v>7978.22</v>
      </c>
      <c r="E18" s="51">
        <v>7758.8</v>
      </c>
      <c r="F18" s="51">
        <v>6545</v>
      </c>
      <c r="G18" s="51">
        <v>7606.3</v>
      </c>
      <c r="H18" s="51">
        <v>6392.5</v>
      </c>
      <c r="I18" s="52"/>
      <c r="J18" s="52"/>
    </row>
    <row r="19" spans="1:10" s="45" customFormat="1" ht="25.5">
      <c r="A19" s="47" t="s">
        <v>32</v>
      </c>
      <c r="B19" s="48" t="s">
        <v>14</v>
      </c>
      <c r="C19" s="50" t="s">
        <v>60</v>
      </c>
      <c r="D19" s="51">
        <f>SUM(D20:D21)</f>
        <v>99503.260000000009</v>
      </c>
      <c r="E19" s="51">
        <f>SUM(E20:E21)</f>
        <v>96003.26</v>
      </c>
      <c r="F19" s="51">
        <f>SUM(F20:F21)</f>
        <v>32399.31</v>
      </c>
      <c r="G19" s="51">
        <f>SUM(G20:G21)</f>
        <v>96003.26</v>
      </c>
      <c r="H19" s="51">
        <f>SUM(H20:H21)</f>
        <v>32399.31</v>
      </c>
      <c r="I19" s="52"/>
      <c r="J19" s="52"/>
    </row>
    <row r="20" spans="1:10" s="45" customFormat="1" ht="25.5">
      <c r="A20" s="47" t="s">
        <v>33</v>
      </c>
      <c r="B20" s="48" t="s">
        <v>15</v>
      </c>
      <c r="C20" s="50" t="s">
        <v>60</v>
      </c>
      <c r="D20" s="51">
        <v>3116.27</v>
      </c>
      <c r="E20" s="51" t="s">
        <v>43</v>
      </c>
      <c r="F20" s="51" t="s">
        <v>43</v>
      </c>
      <c r="G20" s="51" t="s">
        <v>43</v>
      </c>
      <c r="H20" s="51" t="s">
        <v>43</v>
      </c>
      <c r="I20" s="52"/>
      <c r="J20" s="52"/>
    </row>
    <row r="21" spans="1:10" s="45" customFormat="1" ht="25.5">
      <c r="A21" s="47" t="s">
        <v>34</v>
      </c>
      <c r="B21" s="48" t="s">
        <v>16</v>
      </c>
      <c r="C21" s="50" t="s">
        <v>60</v>
      </c>
      <c r="D21" s="51">
        <v>96386.99</v>
      </c>
      <c r="E21" s="51">
        <v>96003.26</v>
      </c>
      <c r="F21" s="51">
        <v>32399.31</v>
      </c>
      <c r="G21" s="51">
        <v>96003.26</v>
      </c>
      <c r="H21" s="51">
        <v>32399.31</v>
      </c>
      <c r="I21" s="52"/>
      <c r="J21" s="52"/>
    </row>
    <row r="22" spans="1:10" s="45" customFormat="1" ht="51">
      <c r="A22" s="47" t="s">
        <v>35</v>
      </c>
      <c r="B22" s="48" t="s">
        <v>17</v>
      </c>
      <c r="C22" s="50" t="s">
        <v>60</v>
      </c>
      <c r="D22" s="30">
        <f>'[1]Прил. 12'!D25</f>
        <v>225308.66</v>
      </c>
      <c r="E22" s="51">
        <f>SUM(E23:E24)</f>
        <v>227129.76</v>
      </c>
      <c r="F22" s="51">
        <f>SUM(F23:F24)</f>
        <v>51249.38</v>
      </c>
      <c r="G22" s="51">
        <f>SUM(G23:G24)</f>
        <v>226456.28</v>
      </c>
      <c r="H22" s="51">
        <f>SUM(H23:H24)</f>
        <v>51649.53</v>
      </c>
      <c r="I22" s="52"/>
      <c r="J22" s="52"/>
    </row>
    <row r="23" spans="1:10" s="45" customFormat="1" ht="51">
      <c r="A23" s="47" t="s">
        <v>36</v>
      </c>
      <c r="B23" s="48" t="s">
        <v>18</v>
      </c>
      <c r="C23" s="50" t="s">
        <v>60</v>
      </c>
      <c r="D23" s="30">
        <f>'[1]Прил. 12'!D26</f>
        <v>212376.21</v>
      </c>
      <c r="E23" s="51">
        <v>216104.76</v>
      </c>
      <c r="F23" s="51">
        <v>45887.75</v>
      </c>
      <c r="G23" s="51">
        <v>216104.76</v>
      </c>
      <c r="H23" s="51">
        <v>45887.75</v>
      </c>
      <c r="I23" s="52"/>
      <c r="J23" s="52"/>
    </row>
    <row r="24" spans="1:10" s="45" customFormat="1" ht="25.5">
      <c r="A24" s="47" t="s">
        <v>37</v>
      </c>
      <c r="B24" s="48" t="s">
        <v>19</v>
      </c>
      <c r="C24" s="50" t="s">
        <v>60</v>
      </c>
      <c r="D24" s="30">
        <f>'[1]Прил. 12'!D27</f>
        <v>12932.45</v>
      </c>
      <c r="E24" s="51">
        <v>11025</v>
      </c>
      <c r="F24" s="51">
        <v>5361.63</v>
      </c>
      <c r="G24" s="51">
        <v>10351.52</v>
      </c>
      <c r="H24" s="51">
        <v>5761.78</v>
      </c>
      <c r="I24" s="52"/>
      <c r="J24" s="52"/>
    </row>
    <row r="25" spans="1:10" s="45" customFormat="1" ht="78.75" customHeight="1">
      <c r="A25" s="47" t="s">
        <v>38</v>
      </c>
      <c r="B25" s="48" t="s">
        <v>20</v>
      </c>
      <c r="C25" s="50" t="s">
        <v>60</v>
      </c>
      <c r="D25" s="30">
        <f>'[1]Прил. 12'!D28</f>
        <v>23853.58</v>
      </c>
      <c r="E25" s="51">
        <v>19230.5</v>
      </c>
      <c r="F25" s="51">
        <v>13567.13</v>
      </c>
      <c r="G25" s="51">
        <v>18715.650000000001</v>
      </c>
      <c r="H25" s="51">
        <v>13988.43</v>
      </c>
      <c r="I25" s="52"/>
      <c r="J25" s="52"/>
    </row>
  </sheetData>
  <mergeCells count="9">
    <mergeCell ref="F1:H1"/>
    <mergeCell ref="A3:H3"/>
    <mergeCell ref="A4:H4"/>
    <mergeCell ref="A6:A7"/>
    <mergeCell ref="B6:B7"/>
    <mergeCell ref="C6:C7"/>
    <mergeCell ref="D6:D7"/>
    <mergeCell ref="E6:F6"/>
    <mergeCell ref="G6:H6"/>
  </mergeCells>
  <pageMargins left="0.7" right="0.7" top="0.75" bottom="0.75" header="0.3" footer="0.3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44"/>
  <sheetViews>
    <sheetView topLeftCell="A28" workbookViewId="0">
      <selection activeCell="K12" sqref="K12"/>
    </sheetView>
  </sheetViews>
  <sheetFormatPr defaultRowHeight="15"/>
  <cols>
    <col min="1" max="1" width="6.28515625" customWidth="1"/>
    <col min="2" max="2" width="28.7109375" customWidth="1"/>
    <col min="3" max="3" width="13.140625" customWidth="1"/>
    <col min="4" max="4" width="13.5703125" customWidth="1"/>
    <col min="5" max="5" width="14.140625" customWidth="1"/>
    <col min="6" max="6" width="14.5703125" customWidth="1"/>
    <col min="7" max="7" width="14.7109375" customWidth="1"/>
    <col min="8" max="8" width="13.7109375" bestFit="1" customWidth="1"/>
    <col min="9" max="10" width="14.85546875" customWidth="1"/>
    <col min="11" max="11" width="62.85546875" customWidth="1"/>
  </cols>
  <sheetData>
    <row r="1" spans="1:16" ht="66" customHeight="1">
      <c r="I1" s="75"/>
      <c r="J1" s="75"/>
      <c r="K1" s="75" t="s">
        <v>131</v>
      </c>
    </row>
    <row r="2" spans="1:16" ht="17.25" customHeight="1">
      <c r="I2" s="7"/>
      <c r="J2" s="7"/>
      <c r="K2" s="7"/>
    </row>
    <row r="3" spans="1:16">
      <c r="A3" s="103" t="s">
        <v>45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6" ht="32.25" customHeight="1">
      <c r="A4" s="99" t="s">
        <v>145</v>
      </c>
      <c r="B4" s="99"/>
      <c r="C4" s="99"/>
      <c r="D4" s="99"/>
      <c r="E4" s="99"/>
      <c r="F4" s="99"/>
      <c r="G4" s="99"/>
      <c r="H4" s="99"/>
      <c r="I4" s="99"/>
      <c r="J4" s="99"/>
      <c r="K4" s="99"/>
    </row>
    <row r="6" spans="1:16">
      <c r="A6" s="105" t="s">
        <v>0</v>
      </c>
      <c r="B6" s="106" t="s">
        <v>61</v>
      </c>
      <c r="C6" s="106" t="s">
        <v>62</v>
      </c>
      <c r="D6" s="106" t="s">
        <v>63</v>
      </c>
      <c r="E6" s="106"/>
      <c r="F6" s="106"/>
      <c r="G6" s="106"/>
      <c r="H6" s="106"/>
      <c r="I6" s="106"/>
      <c r="J6" s="106"/>
      <c r="K6" s="107" t="s">
        <v>167</v>
      </c>
    </row>
    <row r="7" spans="1:16">
      <c r="A7" s="105"/>
      <c r="B7" s="106"/>
      <c r="C7" s="106"/>
      <c r="D7" s="106" t="s">
        <v>132</v>
      </c>
      <c r="E7" s="110" t="s">
        <v>65</v>
      </c>
      <c r="F7" s="111"/>
      <c r="G7" s="111"/>
      <c r="H7" s="112"/>
      <c r="I7" s="106" t="s">
        <v>68</v>
      </c>
      <c r="J7" s="106"/>
      <c r="K7" s="108"/>
    </row>
    <row r="8" spans="1:16" ht="45">
      <c r="A8" s="106"/>
      <c r="B8" s="106"/>
      <c r="C8" s="106"/>
      <c r="D8" s="106"/>
      <c r="E8" s="23" t="s">
        <v>64</v>
      </c>
      <c r="F8" s="23" t="s">
        <v>66</v>
      </c>
      <c r="G8" s="23" t="s">
        <v>67</v>
      </c>
      <c r="H8" s="39" t="s">
        <v>147</v>
      </c>
      <c r="I8" s="23" t="s">
        <v>39</v>
      </c>
      <c r="J8" s="23" t="s">
        <v>69</v>
      </c>
      <c r="K8" s="109"/>
    </row>
    <row r="9" spans="1:16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/>
      <c r="I9" s="9">
        <v>8</v>
      </c>
      <c r="J9" s="9">
        <v>9</v>
      </c>
      <c r="K9" s="9">
        <v>10</v>
      </c>
    </row>
    <row r="10" spans="1:16" ht="63">
      <c r="A10" s="35" t="s">
        <v>70</v>
      </c>
      <c r="B10" s="3" t="s">
        <v>104</v>
      </c>
      <c r="C10" s="32" t="s">
        <v>71</v>
      </c>
      <c r="D10" s="32">
        <v>500</v>
      </c>
      <c r="E10" s="31" t="s">
        <v>43</v>
      </c>
      <c r="F10" s="31" t="s">
        <v>43</v>
      </c>
      <c r="G10" s="31">
        <v>514</v>
      </c>
      <c r="H10" s="31">
        <v>530</v>
      </c>
      <c r="I10" s="31">
        <v>1044</v>
      </c>
      <c r="J10" s="31">
        <v>530</v>
      </c>
      <c r="K10" s="37" t="s">
        <v>174</v>
      </c>
    </row>
    <row r="11" spans="1:16" ht="94.5">
      <c r="A11" s="35" t="s">
        <v>72</v>
      </c>
      <c r="B11" s="3" t="s">
        <v>105</v>
      </c>
      <c r="C11" s="32" t="s">
        <v>71</v>
      </c>
      <c r="D11" s="32">
        <v>150</v>
      </c>
      <c r="E11" s="31" t="s">
        <v>43</v>
      </c>
      <c r="F11" s="31" t="s">
        <v>43</v>
      </c>
      <c r="G11" s="31">
        <v>157</v>
      </c>
      <c r="H11" s="31">
        <v>170</v>
      </c>
      <c r="I11" s="31">
        <v>327</v>
      </c>
      <c r="J11" s="31">
        <v>170</v>
      </c>
      <c r="K11" s="31" t="s">
        <v>43</v>
      </c>
    </row>
    <row r="12" spans="1:16" ht="110.25">
      <c r="A12" s="35" t="s">
        <v>73</v>
      </c>
      <c r="B12" s="3" t="s">
        <v>106</v>
      </c>
      <c r="C12" s="32" t="s">
        <v>74</v>
      </c>
      <c r="D12" s="32">
        <v>50</v>
      </c>
      <c r="E12" s="31" t="s">
        <v>43</v>
      </c>
      <c r="F12" s="31" t="s">
        <v>43</v>
      </c>
      <c r="G12" s="31" t="s">
        <v>43</v>
      </c>
      <c r="H12" s="31">
        <v>51</v>
      </c>
      <c r="I12" s="31">
        <v>51</v>
      </c>
      <c r="J12" s="31">
        <v>51</v>
      </c>
      <c r="K12" s="31" t="s">
        <v>43</v>
      </c>
      <c r="P12" s="34"/>
    </row>
    <row r="13" spans="1:16" ht="47.25">
      <c r="A13" s="35" t="s">
        <v>75</v>
      </c>
      <c r="B13" s="3" t="s">
        <v>107</v>
      </c>
      <c r="C13" s="32" t="s">
        <v>76</v>
      </c>
      <c r="D13" s="34">
        <v>97.6</v>
      </c>
      <c r="E13" s="34">
        <v>97.6</v>
      </c>
      <c r="F13" s="34">
        <v>97.6</v>
      </c>
      <c r="G13" s="34">
        <v>97.6</v>
      </c>
      <c r="H13" s="34">
        <v>97.6</v>
      </c>
      <c r="I13" s="34">
        <v>97.6</v>
      </c>
      <c r="J13" s="34">
        <v>97.6</v>
      </c>
      <c r="K13" s="34" t="s">
        <v>43</v>
      </c>
    </row>
    <row r="14" spans="1:16" ht="39.75" customHeight="1">
      <c r="A14" s="35" t="s">
        <v>77</v>
      </c>
      <c r="B14" s="37" t="s">
        <v>108</v>
      </c>
      <c r="C14" s="32" t="s">
        <v>76</v>
      </c>
      <c r="D14" s="34">
        <v>96</v>
      </c>
      <c r="E14" s="34">
        <v>96</v>
      </c>
      <c r="F14" s="34">
        <v>96</v>
      </c>
      <c r="G14" s="34">
        <v>96</v>
      </c>
      <c r="H14" s="34">
        <v>96</v>
      </c>
      <c r="I14" s="34">
        <v>96</v>
      </c>
      <c r="J14" s="34">
        <v>96</v>
      </c>
      <c r="K14" s="34" t="s">
        <v>43</v>
      </c>
    </row>
    <row r="15" spans="1:16" ht="47.25">
      <c r="A15" s="35" t="s">
        <v>78</v>
      </c>
      <c r="B15" s="3" t="s">
        <v>109</v>
      </c>
      <c r="C15" s="32" t="s">
        <v>79</v>
      </c>
      <c r="D15" s="32" t="s">
        <v>125</v>
      </c>
      <c r="E15" s="31" t="s">
        <v>43</v>
      </c>
      <c r="F15" s="31" t="s">
        <v>43</v>
      </c>
      <c r="G15" s="31" t="s">
        <v>43</v>
      </c>
      <c r="H15" s="31" t="s">
        <v>43</v>
      </c>
      <c r="I15" s="74">
        <v>13234.6</v>
      </c>
      <c r="J15" s="31" t="s">
        <v>43</v>
      </c>
      <c r="K15" s="31" t="s">
        <v>43</v>
      </c>
    </row>
    <row r="16" spans="1:16" ht="15.75">
      <c r="A16" s="21" t="s">
        <v>24</v>
      </c>
      <c r="B16" s="100" t="s">
        <v>6</v>
      </c>
      <c r="C16" s="100"/>
      <c r="D16" s="100"/>
      <c r="E16" s="101"/>
      <c r="F16" s="101"/>
      <c r="G16" s="101"/>
      <c r="H16" s="101"/>
      <c r="I16" s="101"/>
      <c r="J16" s="101"/>
      <c r="K16" s="101"/>
    </row>
    <row r="17" spans="1:11" ht="63">
      <c r="A17" s="20" t="s">
        <v>25</v>
      </c>
      <c r="B17" s="3" t="s">
        <v>110</v>
      </c>
      <c r="C17" s="32" t="s">
        <v>80</v>
      </c>
      <c r="D17" s="32">
        <v>30</v>
      </c>
      <c r="E17" s="31" t="s">
        <v>43</v>
      </c>
      <c r="F17" s="31" t="s">
        <v>43</v>
      </c>
      <c r="G17" s="31">
        <v>45</v>
      </c>
      <c r="H17" s="31">
        <v>35</v>
      </c>
      <c r="I17" s="31">
        <v>80</v>
      </c>
      <c r="J17" s="31">
        <v>35</v>
      </c>
      <c r="K17" s="31" t="s">
        <v>43</v>
      </c>
    </row>
    <row r="18" spans="1:11" ht="124.5" customHeight="1">
      <c r="A18" s="20" t="s">
        <v>26</v>
      </c>
      <c r="B18" s="3" t="s">
        <v>81</v>
      </c>
      <c r="C18" s="32" t="s">
        <v>82</v>
      </c>
      <c r="D18" s="32">
        <v>1000</v>
      </c>
      <c r="E18" s="31" t="s">
        <v>43</v>
      </c>
      <c r="F18" s="31" t="s">
        <v>43</v>
      </c>
      <c r="G18" s="31">
        <v>5000</v>
      </c>
      <c r="H18" s="31">
        <v>5580</v>
      </c>
      <c r="I18" s="31">
        <v>10580</v>
      </c>
      <c r="J18" s="31">
        <v>5580</v>
      </c>
      <c r="K18" s="37" t="s">
        <v>173</v>
      </c>
    </row>
    <row r="19" spans="1:11" ht="66">
      <c r="A19" s="20" t="s">
        <v>27</v>
      </c>
      <c r="B19" s="3" t="s">
        <v>83</v>
      </c>
      <c r="C19" s="32" t="s">
        <v>71</v>
      </c>
      <c r="D19" s="32">
        <v>25</v>
      </c>
      <c r="E19" s="31" t="s">
        <v>43</v>
      </c>
      <c r="F19" s="31" t="s">
        <v>43</v>
      </c>
      <c r="G19" s="31" t="s">
        <v>43</v>
      </c>
      <c r="H19" s="31">
        <v>239</v>
      </c>
      <c r="I19" s="31">
        <v>239</v>
      </c>
      <c r="J19" s="31">
        <v>239</v>
      </c>
      <c r="K19" s="37" t="s">
        <v>175</v>
      </c>
    </row>
    <row r="20" spans="1:11" ht="88.5" customHeight="1">
      <c r="A20" s="20" t="s">
        <v>84</v>
      </c>
      <c r="B20" s="3" t="s">
        <v>85</v>
      </c>
      <c r="C20" s="32" t="s">
        <v>71</v>
      </c>
      <c r="D20" s="32">
        <v>25</v>
      </c>
      <c r="E20" s="31" t="s">
        <v>43</v>
      </c>
      <c r="F20" s="31" t="s">
        <v>43</v>
      </c>
      <c r="G20" s="31" t="s">
        <v>43</v>
      </c>
      <c r="H20" s="31">
        <v>28</v>
      </c>
      <c r="I20" s="31">
        <v>28</v>
      </c>
      <c r="J20" s="31">
        <v>28</v>
      </c>
      <c r="K20" s="31" t="s">
        <v>43</v>
      </c>
    </row>
    <row r="21" spans="1:11" ht="47.25">
      <c r="A21" s="2" t="s">
        <v>86</v>
      </c>
      <c r="B21" s="3" t="s">
        <v>111</v>
      </c>
      <c r="C21" s="32" t="s">
        <v>87</v>
      </c>
      <c r="D21" s="32">
        <v>110</v>
      </c>
      <c r="E21" s="31">
        <v>86</v>
      </c>
      <c r="F21" s="31">
        <v>73</v>
      </c>
      <c r="G21" s="31">
        <v>23</v>
      </c>
      <c r="H21" s="31">
        <v>38</v>
      </c>
      <c r="I21" s="31">
        <v>220</v>
      </c>
      <c r="J21" s="31">
        <v>38</v>
      </c>
      <c r="K21" s="31" t="s">
        <v>43</v>
      </c>
    </row>
    <row r="22" spans="1:11" ht="15.75">
      <c r="A22" s="20" t="s">
        <v>28</v>
      </c>
      <c r="B22" s="102" t="s">
        <v>10</v>
      </c>
      <c r="C22" s="102"/>
      <c r="D22" s="102"/>
      <c r="E22" s="101"/>
      <c r="F22" s="101"/>
      <c r="G22" s="101"/>
      <c r="H22" s="101"/>
      <c r="I22" s="101"/>
      <c r="J22" s="101"/>
      <c r="K22" s="101"/>
    </row>
    <row r="23" spans="1:11" s="45" customFormat="1" ht="47.25">
      <c r="A23" s="40" t="s">
        <v>88</v>
      </c>
      <c r="B23" s="41" t="s">
        <v>112</v>
      </c>
      <c r="C23" s="42" t="s">
        <v>74</v>
      </c>
      <c r="D23" s="42">
        <v>30</v>
      </c>
      <c r="E23" s="44" t="s">
        <v>43</v>
      </c>
      <c r="F23" s="44" t="s">
        <v>43</v>
      </c>
      <c r="G23" s="44">
        <v>45</v>
      </c>
      <c r="H23" s="44">
        <v>25</v>
      </c>
      <c r="I23" s="44">
        <v>70</v>
      </c>
      <c r="J23" s="44">
        <v>25</v>
      </c>
      <c r="K23" s="37" t="s">
        <v>168</v>
      </c>
    </row>
    <row r="24" spans="1:11" s="45" customFormat="1" ht="63">
      <c r="A24" s="40" t="s">
        <v>89</v>
      </c>
      <c r="B24" s="41" t="s">
        <v>113</v>
      </c>
      <c r="C24" s="42" t="s">
        <v>71</v>
      </c>
      <c r="D24" s="42">
        <v>100</v>
      </c>
      <c r="E24" s="44" t="s">
        <v>43</v>
      </c>
      <c r="F24" s="44" t="s">
        <v>43</v>
      </c>
      <c r="G24" s="44">
        <v>103</v>
      </c>
      <c r="H24" s="44">
        <v>150</v>
      </c>
      <c r="I24" s="44">
        <v>253</v>
      </c>
      <c r="J24" s="44">
        <v>150</v>
      </c>
      <c r="K24" s="37" t="s">
        <v>169</v>
      </c>
    </row>
    <row r="25" spans="1:11" ht="15.75">
      <c r="A25" s="20" t="s">
        <v>29</v>
      </c>
      <c r="B25" s="102" t="s">
        <v>11</v>
      </c>
      <c r="C25" s="102"/>
      <c r="D25" s="102"/>
      <c r="E25" s="101"/>
      <c r="F25" s="101"/>
      <c r="G25" s="101"/>
      <c r="H25" s="101"/>
      <c r="I25" s="101"/>
      <c r="J25" s="101"/>
      <c r="K25" s="101"/>
    </row>
    <row r="26" spans="1:11" s="45" customFormat="1" ht="110.25">
      <c r="A26" s="40" t="s">
        <v>30</v>
      </c>
      <c r="B26" s="41" t="s">
        <v>114</v>
      </c>
      <c r="C26" s="42" t="s">
        <v>74</v>
      </c>
      <c r="D26" s="42">
        <v>30</v>
      </c>
      <c r="E26" s="44" t="s">
        <v>43</v>
      </c>
      <c r="F26" s="44" t="s">
        <v>43</v>
      </c>
      <c r="G26" s="44" t="s">
        <v>43</v>
      </c>
      <c r="H26" s="44">
        <v>30</v>
      </c>
      <c r="I26" s="44">
        <v>30</v>
      </c>
      <c r="J26" s="44">
        <v>30</v>
      </c>
      <c r="K26" s="44" t="s">
        <v>43</v>
      </c>
    </row>
    <row r="27" spans="1:11" s="45" customFormat="1" ht="78.75">
      <c r="A27" s="40" t="s">
        <v>90</v>
      </c>
      <c r="B27" s="41" t="s">
        <v>128</v>
      </c>
      <c r="C27" s="42" t="s">
        <v>74</v>
      </c>
      <c r="D27" s="42">
        <v>25</v>
      </c>
      <c r="E27" s="44" t="s">
        <v>43</v>
      </c>
      <c r="F27" s="44" t="s">
        <v>43</v>
      </c>
      <c r="G27" s="44" t="s">
        <v>43</v>
      </c>
      <c r="H27" s="44">
        <v>25</v>
      </c>
      <c r="I27" s="44">
        <v>25</v>
      </c>
      <c r="J27" s="44">
        <v>25</v>
      </c>
      <c r="K27" s="44" t="s">
        <v>43</v>
      </c>
    </row>
    <row r="28" spans="1:11" ht="38.25" customHeight="1">
      <c r="A28" s="20" t="s">
        <v>31</v>
      </c>
      <c r="B28" s="100" t="s">
        <v>13</v>
      </c>
      <c r="C28" s="100"/>
      <c r="D28" s="100"/>
      <c r="E28" s="101"/>
      <c r="F28" s="101"/>
      <c r="G28" s="101"/>
      <c r="H28" s="101"/>
      <c r="I28" s="101"/>
      <c r="J28" s="101"/>
      <c r="K28" s="101"/>
    </row>
    <row r="29" spans="1:11" ht="157.5">
      <c r="A29" s="20" t="s">
        <v>91</v>
      </c>
      <c r="B29" s="3" t="s">
        <v>115</v>
      </c>
      <c r="C29" s="32" t="s">
        <v>74</v>
      </c>
      <c r="D29" s="31">
        <v>1</v>
      </c>
      <c r="E29" s="31">
        <v>1</v>
      </c>
      <c r="F29" s="31">
        <v>1</v>
      </c>
      <c r="G29" s="31" t="s">
        <v>43</v>
      </c>
      <c r="H29" s="31">
        <v>3</v>
      </c>
      <c r="I29" s="31">
        <v>4</v>
      </c>
      <c r="J29" s="31">
        <v>3</v>
      </c>
      <c r="K29" s="37" t="s">
        <v>172</v>
      </c>
    </row>
    <row r="30" spans="1:11" ht="15.75">
      <c r="A30" s="20" t="s">
        <v>32</v>
      </c>
      <c r="B30" s="113" t="s">
        <v>14</v>
      </c>
      <c r="C30" s="113"/>
      <c r="D30" s="113"/>
      <c r="E30" s="101"/>
      <c r="F30" s="101"/>
      <c r="G30" s="101"/>
      <c r="H30" s="101"/>
      <c r="I30" s="101"/>
      <c r="J30" s="101"/>
      <c r="K30" s="101"/>
    </row>
    <row r="31" spans="1:11" ht="31.5">
      <c r="A31" s="20" t="s">
        <v>33</v>
      </c>
      <c r="B31" s="3" t="s">
        <v>116</v>
      </c>
      <c r="C31" s="32" t="s">
        <v>76</v>
      </c>
      <c r="D31" s="33">
        <v>97.6</v>
      </c>
      <c r="E31" s="33">
        <v>97.6</v>
      </c>
      <c r="F31" s="33">
        <v>97.6</v>
      </c>
      <c r="G31" s="33">
        <v>97.6</v>
      </c>
      <c r="H31" s="33">
        <v>97.6</v>
      </c>
      <c r="I31" s="33">
        <v>97.6</v>
      </c>
      <c r="J31" s="33">
        <v>97.6</v>
      </c>
      <c r="K31" s="31" t="s">
        <v>43</v>
      </c>
    </row>
    <row r="32" spans="1:11" ht="31.5">
      <c r="A32" s="20" t="s">
        <v>34</v>
      </c>
      <c r="B32" s="3" t="s">
        <v>117</v>
      </c>
      <c r="C32" s="32" t="s">
        <v>76</v>
      </c>
      <c r="D32" s="33">
        <v>96</v>
      </c>
      <c r="E32" s="33">
        <v>96</v>
      </c>
      <c r="F32" s="33">
        <v>96</v>
      </c>
      <c r="G32" s="33">
        <v>96</v>
      </c>
      <c r="H32" s="33">
        <v>96</v>
      </c>
      <c r="I32" s="33">
        <v>96</v>
      </c>
      <c r="J32" s="33">
        <v>96</v>
      </c>
      <c r="K32" s="31" t="s">
        <v>43</v>
      </c>
    </row>
    <row r="33" spans="1:11" ht="15.75">
      <c r="A33" s="20" t="s">
        <v>35</v>
      </c>
      <c r="B33" s="102" t="s">
        <v>92</v>
      </c>
      <c r="C33" s="102"/>
      <c r="D33" s="102"/>
      <c r="E33" s="101"/>
      <c r="F33" s="101"/>
      <c r="G33" s="101"/>
      <c r="H33" s="101"/>
      <c r="I33" s="101"/>
      <c r="J33" s="101"/>
      <c r="K33" s="101"/>
    </row>
    <row r="34" spans="1:11" s="45" customFormat="1" ht="47.25">
      <c r="A34" s="40" t="s">
        <v>36</v>
      </c>
      <c r="B34" s="41" t="s">
        <v>124</v>
      </c>
      <c r="C34" s="42" t="s">
        <v>93</v>
      </c>
      <c r="D34" s="43">
        <v>78701</v>
      </c>
      <c r="E34" s="44" t="s">
        <v>43</v>
      </c>
      <c r="F34" s="44" t="s">
        <v>43</v>
      </c>
      <c r="G34" s="44" t="s">
        <v>43</v>
      </c>
      <c r="H34" s="46" t="s">
        <v>43</v>
      </c>
      <c r="I34" s="44">
        <v>79400</v>
      </c>
      <c r="J34" s="46" t="s">
        <v>43</v>
      </c>
      <c r="K34" s="44" t="s">
        <v>43</v>
      </c>
    </row>
    <row r="35" spans="1:11" ht="47.25">
      <c r="A35" s="20" t="s">
        <v>37</v>
      </c>
      <c r="B35" s="3" t="s">
        <v>123</v>
      </c>
      <c r="C35" s="32" t="s">
        <v>76</v>
      </c>
      <c r="D35" s="33">
        <v>50</v>
      </c>
      <c r="E35" s="34">
        <v>48.3</v>
      </c>
      <c r="F35" s="34">
        <v>48.7</v>
      </c>
      <c r="G35" s="34">
        <v>49.4</v>
      </c>
      <c r="H35" s="34">
        <v>50.1</v>
      </c>
      <c r="I35" s="34">
        <v>50.1</v>
      </c>
      <c r="J35" s="34">
        <v>50.1</v>
      </c>
      <c r="K35" s="31" t="s">
        <v>43</v>
      </c>
    </row>
    <row r="36" spans="1:11" ht="15.75">
      <c r="A36" s="20" t="s">
        <v>38</v>
      </c>
      <c r="B36" s="102" t="s">
        <v>94</v>
      </c>
      <c r="C36" s="102"/>
      <c r="D36" s="102"/>
      <c r="E36" s="101"/>
      <c r="F36" s="101"/>
      <c r="G36" s="101"/>
      <c r="H36" s="101"/>
      <c r="I36" s="101"/>
      <c r="J36" s="101"/>
      <c r="K36" s="101"/>
    </row>
    <row r="37" spans="1:11" s="45" customFormat="1" ht="54" customHeight="1">
      <c r="A37" s="40" t="s">
        <v>95</v>
      </c>
      <c r="B37" s="41" t="s">
        <v>122</v>
      </c>
      <c r="C37" s="42" t="s">
        <v>71</v>
      </c>
      <c r="D37" s="42">
        <v>20</v>
      </c>
      <c r="E37" s="44">
        <v>9</v>
      </c>
      <c r="F37" s="44" t="s">
        <v>43</v>
      </c>
      <c r="G37" s="44" t="s">
        <v>43</v>
      </c>
      <c r="H37" s="44">
        <v>12</v>
      </c>
      <c r="I37" s="44">
        <v>21</v>
      </c>
      <c r="J37" s="44">
        <v>12</v>
      </c>
      <c r="K37" s="44" t="s">
        <v>43</v>
      </c>
    </row>
    <row r="38" spans="1:11" s="45" customFormat="1" ht="110.25">
      <c r="A38" s="40" t="s">
        <v>96</v>
      </c>
      <c r="B38" s="41" t="s">
        <v>118</v>
      </c>
      <c r="C38" s="42" t="s">
        <v>74</v>
      </c>
      <c r="D38" s="42">
        <v>2</v>
      </c>
      <c r="E38" s="44">
        <v>2</v>
      </c>
      <c r="F38" s="44" t="s">
        <v>43</v>
      </c>
      <c r="G38" s="44" t="s">
        <v>43</v>
      </c>
      <c r="H38" s="44">
        <v>1</v>
      </c>
      <c r="I38" s="44">
        <v>3</v>
      </c>
      <c r="J38" s="44">
        <v>1</v>
      </c>
      <c r="K38" s="44" t="s">
        <v>43</v>
      </c>
    </row>
    <row r="39" spans="1:11" ht="32.25" customHeight="1">
      <c r="A39" s="20" t="s">
        <v>97</v>
      </c>
      <c r="B39" s="102" t="s">
        <v>98</v>
      </c>
      <c r="C39" s="102"/>
      <c r="D39" s="102"/>
      <c r="E39" s="101"/>
      <c r="F39" s="101"/>
      <c r="G39" s="101"/>
      <c r="H39" s="101"/>
      <c r="I39" s="101"/>
      <c r="J39" s="101"/>
      <c r="K39" s="101"/>
    </row>
    <row r="40" spans="1:11" s="45" customFormat="1" ht="52.5" customHeight="1">
      <c r="A40" s="40" t="s">
        <v>99</v>
      </c>
      <c r="B40" s="41" t="s">
        <v>121</v>
      </c>
      <c r="C40" s="42" t="s">
        <v>74</v>
      </c>
      <c r="D40" s="43">
        <v>12754</v>
      </c>
      <c r="E40" s="44">
        <v>3864</v>
      </c>
      <c r="F40" s="44">
        <v>3518</v>
      </c>
      <c r="G40" s="44">
        <v>2363</v>
      </c>
      <c r="H40" s="44">
        <v>3954</v>
      </c>
      <c r="I40" s="44">
        <v>13699</v>
      </c>
      <c r="J40" s="44">
        <v>3954</v>
      </c>
      <c r="K40" s="37" t="s">
        <v>170</v>
      </c>
    </row>
    <row r="41" spans="1:11" s="45" customFormat="1" ht="183" customHeight="1">
      <c r="A41" s="40" t="s">
        <v>100</v>
      </c>
      <c r="B41" s="41" t="s">
        <v>126</v>
      </c>
      <c r="C41" s="42" t="s">
        <v>82</v>
      </c>
      <c r="D41" s="72">
        <v>212376.21</v>
      </c>
      <c r="E41" s="55">
        <v>19451.259999999998</v>
      </c>
      <c r="F41" s="55">
        <v>61740.55</v>
      </c>
      <c r="G41" s="55">
        <v>81069.38</v>
      </c>
      <c r="H41" s="55">
        <v>48443.57</v>
      </c>
      <c r="I41" s="55">
        <v>210704.76</v>
      </c>
      <c r="J41" s="55">
        <v>48443.57</v>
      </c>
      <c r="K41" s="55" t="s">
        <v>43</v>
      </c>
    </row>
    <row r="42" spans="1:11" ht="189">
      <c r="A42" s="22" t="s">
        <v>127</v>
      </c>
      <c r="B42" s="3" t="s">
        <v>120</v>
      </c>
      <c r="C42" s="32" t="s">
        <v>74</v>
      </c>
      <c r="D42" s="73">
        <v>25</v>
      </c>
      <c r="E42" s="31">
        <v>28</v>
      </c>
      <c r="F42" s="31" t="s">
        <v>43</v>
      </c>
      <c r="G42" s="31">
        <v>30</v>
      </c>
      <c r="H42" s="31">
        <v>30</v>
      </c>
      <c r="I42" s="31">
        <v>32</v>
      </c>
      <c r="J42" s="31">
        <v>30</v>
      </c>
      <c r="K42" s="31" t="s">
        <v>43</v>
      </c>
    </row>
    <row r="43" spans="1:11" ht="52.5" customHeight="1">
      <c r="A43" s="20" t="s">
        <v>101</v>
      </c>
      <c r="B43" s="102" t="s">
        <v>20</v>
      </c>
      <c r="C43" s="102"/>
      <c r="D43" s="102"/>
      <c r="E43" s="101"/>
      <c r="F43" s="101"/>
      <c r="G43" s="101"/>
      <c r="H43" s="101"/>
      <c r="I43" s="101"/>
      <c r="J43" s="101"/>
      <c r="K43" s="101"/>
    </row>
    <row r="44" spans="1:11" s="45" customFormat="1" ht="94.5">
      <c r="A44" s="40" t="s">
        <v>102</v>
      </c>
      <c r="B44" s="41" t="s">
        <v>119</v>
      </c>
      <c r="C44" s="42" t="s">
        <v>103</v>
      </c>
      <c r="D44" s="44">
        <v>25</v>
      </c>
      <c r="E44" s="44" t="s">
        <v>43</v>
      </c>
      <c r="F44" s="44">
        <v>68</v>
      </c>
      <c r="G44" s="44">
        <v>94</v>
      </c>
      <c r="H44" s="44" t="s">
        <v>43</v>
      </c>
      <c r="I44" s="44">
        <v>162</v>
      </c>
      <c r="J44" s="44" t="s">
        <v>43</v>
      </c>
      <c r="K44" s="37" t="s">
        <v>171</v>
      </c>
    </row>
  </sheetData>
  <mergeCells count="19">
    <mergeCell ref="B30:K30"/>
    <mergeCell ref="B33:K33"/>
    <mergeCell ref="B36:K36"/>
    <mergeCell ref="B39:K39"/>
    <mergeCell ref="B43:K43"/>
    <mergeCell ref="B16:K16"/>
    <mergeCell ref="B22:K22"/>
    <mergeCell ref="B25:K25"/>
    <mergeCell ref="B28:K28"/>
    <mergeCell ref="A3:K3"/>
    <mergeCell ref="A4:K4"/>
    <mergeCell ref="A6:A8"/>
    <mergeCell ref="B6:B8"/>
    <mergeCell ref="C6:C8"/>
    <mergeCell ref="D6:J6"/>
    <mergeCell ref="D7:D8"/>
    <mergeCell ref="I7:J7"/>
    <mergeCell ref="K6:K8"/>
    <mergeCell ref="E7:H7"/>
  </mergeCells>
  <pageMargins left="0.18" right="0.17" top="0.39" bottom="0.4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11</vt:lpstr>
      <vt:lpstr>Прил. 12 </vt:lpstr>
      <vt:lpstr>Прил. 13</vt:lpstr>
      <vt:lpstr>Прил. 15</vt:lpstr>
      <vt:lpstr>'Прил. 15'!_GoBack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2014-02-12T05:01:23Z</dcterms:modified>
</cp:coreProperties>
</file>